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80" windowHeight="8080" tabRatio="838" firstSheet="2" activeTab="2"/>
  </bookViews>
  <sheets>
    <sheet name="Baja Verapaz" sheetId="1" r:id="rId1"/>
    <sheet name="Percentage Breakdowns" sheetId="2" r:id="rId2"/>
    <sheet name="breakdown by municipal" sheetId="3" r:id="rId3"/>
    <sheet name="Data by Municpal" sheetId="4" r:id="rId4"/>
    <sheet name="Sex %" sheetId="5" r:id="rId5"/>
    <sheet name="Municipal Pie Chart" sheetId="6" r:id="rId6"/>
    <sheet name="Rabinal Victims" sheetId="7" r:id="rId7"/>
    <sheet name="% Victims by time" sheetId="8" r:id="rId8"/>
    <sheet name="Age Bar Chart" sheetId="9" r:id="rId9"/>
    <sheet name="Sex Bar Chart" sheetId="10" r:id="rId10"/>
  </sheets>
  <definedNames/>
  <calcPr fullCalcOnLoad="1"/>
</workbook>
</file>

<file path=xl/sharedStrings.xml><?xml version="1.0" encoding="utf-8"?>
<sst xmlns="http://schemas.openxmlformats.org/spreadsheetml/2006/main" count="305" uniqueCount="74">
  <si>
    <t>Date</t>
  </si>
  <si>
    <t>Place</t>
  </si>
  <si>
    <t>Perpetrator</t>
  </si>
  <si>
    <t xml:space="preserve">Age </t>
  </si>
  <si>
    <t>Gender</t>
  </si>
  <si>
    <t>Day</t>
  </si>
  <si>
    <t>Month</t>
  </si>
  <si>
    <t>Year</t>
  </si>
  <si>
    <t>Municipal</t>
  </si>
  <si>
    <t>Dept.</t>
  </si>
  <si>
    <t>Certainty</t>
  </si>
  <si>
    <t>Ejercito</t>
  </si>
  <si>
    <t>Male</t>
  </si>
  <si>
    <t>Comunidad</t>
  </si>
  <si>
    <t>Female</t>
  </si>
  <si>
    <t>Adults</t>
  </si>
  <si>
    <t>Ninos</t>
  </si>
  <si>
    <t>Rabinal</t>
  </si>
  <si>
    <t>Baja Verapaz</t>
  </si>
  <si>
    <t>PAC, vestidos de civil</t>
  </si>
  <si>
    <t>Unk</t>
  </si>
  <si>
    <t>Rabinal Mercado</t>
  </si>
  <si>
    <t>Total</t>
  </si>
  <si>
    <t>comisionados, ,judiciales ejecutaron</t>
  </si>
  <si>
    <t>Chipuerta</t>
  </si>
  <si>
    <t>Ejercito,Comisionado Militar</t>
  </si>
  <si>
    <t>Panacal</t>
  </si>
  <si>
    <t>Ejercito,PAC, Comisionados</t>
  </si>
  <si>
    <t>Coxajabaj</t>
  </si>
  <si>
    <t>Vegas Santo Domingo</t>
  </si>
  <si>
    <t>Ejercito, Comisionados</t>
  </si>
  <si>
    <t>Chuategua</t>
  </si>
  <si>
    <t>Ejercito, PAC</t>
  </si>
  <si>
    <t>Tempisque</t>
  </si>
  <si>
    <t>Salama</t>
  </si>
  <si>
    <t>Agua Fria</t>
  </si>
  <si>
    <t xml:space="preserve">Ejercito, PAC, comisionado </t>
  </si>
  <si>
    <t>Plan de Sanchez</t>
  </si>
  <si>
    <t>Ejer., Policias judiciales, comision.</t>
  </si>
  <si>
    <t>Chichupac</t>
  </si>
  <si>
    <t>Rio Negro</t>
  </si>
  <si>
    <t>Ejercito, patrulleros civiles</t>
  </si>
  <si>
    <t>Xococ</t>
  </si>
  <si>
    <t>San Rafael</t>
  </si>
  <si>
    <t xml:space="preserve">Ejercito, </t>
  </si>
  <si>
    <t>Pachica</t>
  </si>
  <si>
    <t>Comisionados Militares</t>
  </si>
  <si>
    <t>Xeabaj</t>
  </si>
  <si>
    <t>Pichec</t>
  </si>
  <si>
    <t>Ejercito, comisionados, pat. Civiles</t>
  </si>
  <si>
    <t>Santo Domingo</t>
  </si>
  <si>
    <t>Comisionados Militares, Policia Jud.</t>
  </si>
  <si>
    <t>guerilla</t>
  </si>
  <si>
    <t># Killed</t>
  </si>
  <si>
    <t>% Killed Women</t>
  </si>
  <si>
    <t>% Killed Men</t>
  </si>
  <si>
    <t>% killed Unk</t>
  </si>
  <si>
    <t>% of Known Women</t>
  </si>
  <si>
    <t>% of Known Men</t>
  </si>
  <si>
    <t># killed</t>
  </si>
  <si>
    <t>% of total</t>
  </si>
  <si>
    <t>By Year</t>
  </si>
  <si>
    <t>Pre march 1982</t>
  </si>
  <si>
    <t>Post March 1982</t>
  </si>
  <si>
    <t>Pre March 1982</t>
  </si>
  <si>
    <t>Total Victims Pre march 82</t>
  </si>
  <si>
    <t>Total victims post march 82</t>
  </si>
  <si>
    <t>As % of whole</t>
  </si>
  <si>
    <t>% Killed Adults</t>
  </si>
  <si>
    <t>% Killed Ninos</t>
  </si>
  <si>
    <t>% of Known Adults</t>
  </si>
  <si>
    <t>% of Known Ninos</t>
  </si>
  <si>
    <t>Pre March 82</t>
  </si>
  <si>
    <t>Post March 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</si>
</sst>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Sex as Percentage of Known Vicitims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225"/>
          <c:w val="0.78675"/>
          <c:h val="0.8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'Percentage Breakdowns'!$F$1</c:f>
              <c:strCache>
                <c:ptCount val="1"/>
                <c:pt idx="0">
                  <c:v>% of Known Women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'Percentage Breakdowns'!$A$2:$A$5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xVal>
          <c:yVal>
            <c:numRef>
              <c:f>'Percentage Breakdowns'!$F$2:$F$5</c:f>
              <c:numCache>
                <c:ptCount val="4"/>
                <c:pt idx="0">
                  <c:v>0.1111111111111111</c:v>
                </c:pt>
                <c:pt idx="1">
                  <c:v>0.14492753623188406</c:v>
                </c:pt>
                <c:pt idx="2">
                  <c:v>0.4170984455958549</c:v>
                </c:pt>
                <c:pt idx="3">
                  <c:v>0.5714285714285714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'Percentage Breakdowns'!$G$1</c:f>
              <c:strCache>
                <c:ptCount val="1"/>
                <c:pt idx="0">
                  <c:v>% of Known Men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'Percentage Breakdowns'!$A$2:$A$5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xVal>
          <c:yVal>
            <c:numRef>
              <c:f>'Percentage Breakdowns'!$G$2:$G$5</c:f>
              <c:numCache>
                <c:ptCount val="4"/>
                <c:pt idx="0">
                  <c:v>0.8888888888888888</c:v>
                </c:pt>
                <c:pt idx="1">
                  <c:v>0.855072463768116</c:v>
                </c:pt>
                <c:pt idx="2">
                  <c:v>0.582901554404145</c:v>
                </c:pt>
                <c:pt idx="3">
                  <c:v>0.42857142857142855</c:v>
                </c:pt>
              </c:numCache>
            </c:numRef>
          </c:yVal>
          <c:smooth val="1"/>
        </c:ser>
        <c:axId val="41460184"/>
        <c:axId val="37597337"/>
      </c:scatterChart>
      <c:valAx>
        <c:axId val="41460184"/>
        <c:scaling>
          <c:orientation val="minMax"/>
          <c:max val="1983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 val="autoZero"/>
        <c:crossBetween val="midCat"/>
        <c:dispUnits/>
        <c:majorUnit val="1"/>
        <c:minorUnit val="0.1"/>
      </c:valAx>
      <c:valAx>
        <c:axId val="3759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9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5"/>
          <c:w val="0.184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by Municipal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20775"/>
          <c:w val="0.48175"/>
          <c:h val="0.6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Rabinal, 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Salama,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'breakdown by municipal'!$C$3:$D$3</c:f>
              <c:numCache>
                <c:ptCount val="2"/>
                <c:pt idx="0">
                  <c:v>1133</c:v>
                </c:pt>
                <c:pt idx="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RabinalVictims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25"/>
          <c:w val="0.951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'breakdown by municipal'!$B$23:$B$27</c:f>
              <c:strCache>
                <c:ptCount val="5"/>
                <c:pt idx="0">
                  <c:v>1980</c:v>
                </c:pt>
                <c:pt idx="1">
                  <c:v>1981</c:v>
                </c:pt>
                <c:pt idx="2">
                  <c:v>Pre March 1982</c:v>
                </c:pt>
                <c:pt idx="3">
                  <c:v>Post March 1982</c:v>
                </c:pt>
                <c:pt idx="4">
                  <c:v>1983</c:v>
                </c:pt>
              </c:strCache>
            </c:strRef>
          </c:cat>
          <c:val>
            <c:numRef>
              <c:f>'breakdown by municipal'!$C$23:$C$27</c:f>
              <c:numCache>
                <c:ptCount val="5"/>
                <c:pt idx="0">
                  <c:v>121</c:v>
                </c:pt>
                <c:pt idx="1">
                  <c:v>422</c:v>
                </c:pt>
                <c:pt idx="2">
                  <c:v>95</c:v>
                </c:pt>
                <c:pt idx="3">
                  <c:v>487</c:v>
                </c:pt>
                <c:pt idx="4">
                  <c:v>8</c:v>
                </c:pt>
              </c:numCache>
            </c:numRef>
          </c:val>
        </c:ser>
        <c:axId val="2831714"/>
        <c:axId val="25485427"/>
      </c:barChart>
      <c:catAx>
        <c:axId val="283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5427"/>
        <c:crosses val="autoZero"/>
        <c:auto val="1"/>
        <c:lblOffset val="100"/>
        <c:tickLblSkip val="1"/>
        <c:noMultiLvlLbl val="0"/>
      </c:catAx>
      <c:valAx>
        <c:axId val="254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Victims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Victims by time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20775"/>
          <c:w val="0.4815"/>
          <c:h val="0.6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'breakdown by municipal'!$B$23:$B$27</c:f>
              <c:strCache>
                <c:ptCount val="5"/>
                <c:pt idx="0">
                  <c:v>1980</c:v>
                </c:pt>
                <c:pt idx="1">
                  <c:v>1981</c:v>
                </c:pt>
                <c:pt idx="2">
                  <c:v>Pre March 1982</c:v>
                </c:pt>
                <c:pt idx="3">
                  <c:v>Post March 1982</c:v>
                </c:pt>
                <c:pt idx="4">
                  <c:v>1983</c:v>
                </c:pt>
              </c:strCache>
            </c:strRef>
          </c:cat>
          <c:val>
            <c:numRef>
              <c:f>'breakdown by municipal'!$F$23:$F$27</c:f>
              <c:numCache>
                <c:ptCount val="5"/>
                <c:pt idx="0">
                  <c:v>0.10623353819139596</c:v>
                </c:pt>
                <c:pt idx="1">
                  <c:v>0.37576821773485514</c:v>
                </c:pt>
                <c:pt idx="2">
                  <c:v>0.08340649692712906</c:v>
                </c:pt>
                <c:pt idx="3">
                  <c:v>0.42756804214223004</c:v>
                </c:pt>
                <c:pt idx="4">
                  <c:v>0.007023705004389816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48225"/>
          <c:w val="0.136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Bar Chart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225"/>
          <c:w val="0.84925"/>
          <c:h val="0.84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'Percentage Breakdowns'!$C$8</c:f>
              <c:strCache>
                <c:ptCount val="1"/>
                <c:pt idx="0">
                  <c:v>% Killed Adults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'Percentage Breakdowns'!$A$9:$A$13</c:f>
              <c:strCache>
                <c:ptCount val="5"/>
                <c:pt idx="0">
                  <c:v>1980</c:v>
                </c:pt>
                <c:pt idx="1">
                  <c:v>1981</c:v>
                </c:pt>
                <c:pt idx="2">
                  <c:v>Pre March 82</c:v>
                </c:pt>
                <c:pt idx="3">
                  <c:v>Post March 82</c:v>
                </c:pt>
                <c:pt idx="4">
                  <c:v>1983</c:v>
                </c:pt>
              </c:strCache>
            </c:strRef>
          </c:cat>
          <c:val>
            <c:numRef>
              <c:f>'Percentage Breakdowns'!$C$9:$C$13</c:f>
              <c:numCache>
                <c:ptCount val="5"/>
                <c:pt idx="0">
                  <c:v>0.0743801652892562</c:v>
                </c:pt>
                <c:pt idx="1">
                  <c:v>0.3130841121495327</c:v>
                </c:pt>
                <c:pt idx="2">
                  <c:v>0.5578947368421052</c:v>
                </c:pt>
                <c:pt idx="3">
                  <c:v>0.6735112936344969</c:v>
                </c:pt>
                <c:pt idx="4">
                  <c:v>0.375</c:v>
                </c:pt>
              </c:numCache>
            </c:numRef>
          </c:val>
        </c:ser>
        <c:ser>
          <c:idx val="1"/>
          <c:order val="1"/>
          <c:tx>
            <c:strRef>
              <c:f>'Percentage Breakdowns'!$D$8</c:f>
              <c:strCache>
                <c:ptCount val="1"/>
                <c:pt idx="0">
                  <c:v>% Killed Ninos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'Percentage Breakdowns'!$A$9:$A$13</c:f>
              <c:strCache>
                <c:ptCount val="5"/>
                <c:pt idx="0">
                  <c:v>1980</c:v>
                </c:pt>
                <c:pt idx="1">
                  <c:v>1981</c:v>
                </c:pt>
                <c:pt idx="2">
                  <c:v>Pre March 82</c:v>
                </c:pt>
                <c:pt idx="3">
                  <c:v>Post March 82</c:v>
                </c:pt>
                <c:pt idx="4">
                  <c:v>1983</c:v>
                </c:pt>
              </c:strCache>
            </c:strRef>
          </c:cat>
          <c:val>
            <c:numRef>
              <c:f>'Percentage Breakdowns'!$D$9:$D$13</c:f>
              <c:numCache>
                <c:ptCount val="5"/>
                <c:pt idx="0">
                  <c:v>0</c:v>
                </c:pt>
                <c:pt idx="1">
                  <c:v>0.009345794392523364</c:v>
                </c:pt>
                <c:pt idx="2">
                  <c:v>0</c:v>
                </c:pt>
                <c:pt idx="3">
                  <c:v>0.01026694045174538</c:v>
                </c:pt>
                <c:pt idx="4">
                  <c:v>0.625</c:v>
                </c:pt>
              </c:numCache>
            </c:numRef>
          </c:val>
        </c:ser>
        <c:ser>
          <c:idx val="2"/>
          <c:order val="2"/>
          <c:tx>
            <c:strRef>
              <c:f>'Percentage Breakdowns'!$E$8</c:f>
              <c:strCache>
                <c:ptCount val="1"/>
                <c:pt idx="0">
                  <c:v>% killed Unk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'Percentage Breakdowns'!$A$9:$A$13</c:f>
              <c:strCache>
                <c:ptCount val="5"/>
                <c:pt idx="0">
                  <c:v>1980</c:v>
                </c:pt>
                <c:pt idx="1">
                  <c:v>1981</c:v>
                </c:pt>
                <c:pt idx="2">
                  <c:v>Pre March 82</c:v>
                </c:pt>
                <c:pt idx="3">
                  <c:v>Post March 82</c:v>
                </c:pt>
                <c:pt idx="4">
                  <c:v>1983</c:v>
                </c:pt>
              </c:strCache>
            </c:strRef>
          </c:cat>
          <c:val>
            <c:numRef>
              <c:f>'Percentage Breakdowns'!$E$9:$E$13</c:f>
              <c:numCache>
                <c:ptCount val="5"/>
                <c:pt idx="0">
                  <c:v>0.9256198347107438</c:v>
                </c:pt>
                <c:pt idx="1">
                  <c:v>0.677570093457944</c:v>
                </c:pt>
                <c:pt idx="2">
                  <c:v>0.4421052631578947</c:v>
                </c:pt>
                <c:pt idx="3">
                  <c:v>0.3162217659137577</c:v>
                </c:pt>
                <c:pt idx="4">
                  <c:v>0</c:v>
                </c:pt>
              </c:numCache>
            </c:numRef>
          </c:val>
        </c:ser>
        <c:overlap val="100"/>
        <c:axId val="28042252"/>
        <c:axId val="51053677"/>
      </c:barChart>
      <c:catAx>
        <c:axId val="28042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48725"/>
          <c:w val="0.122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Victims by Sex</a:t>
            </a:r>
          </a:p>
        </c:rich>
      </c:tx>
      <c:layout>
        <c:manualLayout>
          <c:xMode val="factor"/>
          <c:yMode val="factor"/>
          <c:x val="-0.016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75"/>
          <c:w val="0.8375"/>
          <c:h val="0.8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'Percentage Breakdowns'!$C$1</c:f>
              <c:strCache>
                <c:ptCount val="1"/>
                <c:pt idx="0">
                  <c:v>% Killed Women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'Percentage Breakdowns'!$A$2:$A$5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cat>
          <c:val>
            <c:numRef>
              <c:f>'Percentage Breakdowns'!$C$2:$C$5</c:f>
              <c:numCache>
                <c:ptCount val="4"/>
                <c:pt idx="0">
                  <c:v>0.008264462809917356</c:v>
                </c:pt>
                <c:pt idx="1">
                  <c:v>0.04672897196261682</c:v>
                </c:pt>
                <c:pt idx="2">
                  <c:v>0.2766323024054983</c:v>
                </c:pt>
                <c:pt idx="3">
                  <c:v>0.5</c:v>
                </c:pt>
              </c:numCache>
            </c:numRef>
          </c:val>
        </c:ser>
        <c:ser>
          <c:idx val="2"/>
          <c:order val="1"/>
          <c:tx>
            <c:strRef>
              <c:f>'Percentage Breakdowns'!$D$1</c:f>
              <c:strCache>
                <c:ptCount val="1"/>
                <c:pt idx="0">
                  <c:v>% Killed Men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'Percentage Breakdowns'!$A$2:$A$5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cat>
          <c:val>
            <c:numRef>
              <c:f>'Percentage Breakdowns'!$D$2:$D$5</c:f>
              <c:numCache>
                <c:ptCount val="4"/>
                <c:pt idx="0">
                  <c:v>0.06611570247933884</c:v>
                </c:pt>
                <c:pt idx="1">
                  <c:v>0.2757009345794392</c:v>
                </c:pt>
                <c:pt idx="2">
                  <c:v>0.3865979381443299</c:v>
                </c:pt>
                <c:pt idx="3">
                  <c:v>0.375</c:v>
                </c:pt>
              </c:numCache>
            </c:numRef>
          </c:val>
        </c:ser>
        <c:ser>
          <c:idx val="3"/>
          <c:order val="2"/>
          <c:tx>
            <c:strRef>
              <c:f>'Percentage Breakdowns'!$E$1</c:f>
              <c:strCache>
                <c:ptCount val="1"/>
                <c:pt idx="0">
                  <c:v>% killed Unk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'Percentage Breakdowns'!$A$2:$A$5</c:f>
              <c:numCache>
                <c:ptCount val="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</c:numCache>
            </c:numRef>
          </c:cat>
          <c:val>
            <c:numRef>
              <c:f>'Percentage Breakdowns'!$E$2:$E$5</c:f>
              <c:numCache>
                <c:ptCount val="4"/>
                <c:pt idx="0">
                  <c:v>0.9256198347107438</c:v>
                </c:pt>
                <c:pt idx="1">
                  <c:v>0.677570093457944</c:v>
                </c:pt>
                <c:pt idx="2">
                  <c:v>0.33676975945017185</c:v>
                </c:pt>
                <c:pt idx="3">
                  <c:v>0.125</c:v>
                </c:pt>
              </c:numCache>
            </c:numRef>
          </c:val>
        </c:ser>
        <c:overlap val="100"/>
        <c:axId val="56829910"/>
        <c:axId val="41707143"/>
      </c:barChart>
      <c:catAx>
        <c:axId val="5682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9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7225"/>
          <c:w val="0.13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1"/>
  <sheetViews>
    <sheetView workbookViewId="0" topLeftCell="A1">
      <pane ySplit="2" topLeftCell="BM3" activePane="bottomLeft" state="frozen"/>
      <selection pane="topLeft" activeCell="A1" sqref="A1"/>
      <selection pane="bottomLeft" activeCell="A16" sqref="A16:IV26"/>
    </sheetView>
  </sheetViews>
  <sheetFormatPr defaultColWidth="8.8515625" defaultRowHeight="12.75"/>
  <cols>
    <col min="1" max="1" width="4.7109375" style="6" customWidth="1"/>
    <col min="2" max="2" width="6.00390625" style="6" customWidth="1"/>
    <col min="3" max="3" width="5.00390625" style="6" customWidth="1"/>
    <col min="4" max="4" width="19.8515625" style="0" bestFit="1" customWidth="1"/>
    <col min="5" max="5" width="15.8515625" style="0" bestFit="1" customWidth="1"/>
    <col min="6" max="6" width="12.140625" style="0" bestFit="1" customWidth="1"/>
    <col min="7" max="7" width="8.85156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22</v>
      </c>
      <c r="O1" s="1" t="s">
        <v>10</v>
      </c>
    </row>
    <row r="2" spans="1:15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20</v>
      </c>
      <c r="K2" s="4" t="s">
        <v>12</v>
      </c>
      <c r="L2" s="4" t="s">
        <v>14</v>
      </c>
      <c r="M2" s="7" t="s">
        <v>20</v>
      </c>
      <c r="N2" s="8"/>
      <c r="O2" s="2"/>
    </row>
    <row r="3" spans="1:15" ht="12">
      <c r="A3" s="6">
        <v>20</v>
      </c>
      <c r="B3" s="6">
        <v>9</v>
      </c>
      <c r="C3" s="6">
        <v>1980</v>
      </c>
      <c r="D3" t="s">
        <v>29</v>
      </c>
      <c r="E3" t="s">
        <v>17</v>
      </c>
      <c r="F3" t="s">
        <v>18</v>
      </c>
      <c r="G3" t="s">
        <v>11</v>
      </c>
      <c r="H3">
        <v>1</v>
      </c>
      <c r="J3">
        <v>20</v>
      </c>
      <c r="K3">
        <v>1</v>
      </c>
      <c r="M3">
        <v>20</v>
      </c>
      <c r="N3" s="1">
        <v>21</v>
      </c>
      <c r="O3">
        <v>1</v>
      </c>
    </row>
    <row r="4" spans="1:15" ht="12">
      <c r="A4" s="6">
        <v>14</v>
      </c>
      <c r="B4" s="6">
        <v>9</v>
      </c>
      <c r="C4" s="6">
        <v>1980</v>
      </c>
      <c r="D4" t="s">
        <v>48</v>
      </c>
      <c r="E4" t="s">
        <v>17</v>
      </c>
      <c r="F4" t="s">
        <v>18</v>
      </c>
      <c r="G4" t="s">
        <v>19</v>
      </c>
      <c r="H4">
        <v>8</v>
      </c>
      <c r="J4">
        <v>92</v>
      </c>
      <c r="K4">
        <v>7</v>
      </c>
      <c r="L4">
        <v>1</v>
      </c>
      <c r="M4">
        <v>92</v>
      </c>
      <c r="N4" s="1">
        <f>SUM(K4:M4)</f>
        <v>100</v>
      </c>
      <c r="O4">
        <v>1</v>
      </c>
    </row>
    <row r="5" spans="1:15" ht="12">
      <c r="A5" s="6">
        <v>15</v>
      </c>
      <c r="B5" s="6">
        <v>9</v>
      </c>
      <c r="C5" s="6">
        <v>1981</v>
      </c>
      <c r="D5" t="s">
        <v>21</v>
      </c>
      <c r="E5" t="s">
        <v>17</v>
      </c>
      <c r="F5" t="s">
        <v>18</v>
      </c>
      <c r="G5" t="s">
        <v>23</v>
      </c>
      <c r="H5">
        <v>6</v>
      </c>
      <c r="J5">
        <v>200</v>
      </c>
      <c r="K5">
        <v>5</v>
      </c>
      <c r="L5">
        <v>1</v>
      </c>
      <c r="M5">
        <v>200</v>
      </c>
      <c r="N5" s="1">
        <f aca="true" t="shared" si="0" ref="N5:N30">SUM(K5:M5)</f>
        <v>206</v>
      </c>
      <c r="O5">
        <v>1</v>
      </c>
    </row>
    <row r="6" spans="3:15" ht="12">
      <c r="C6" s="6">
        <v>1981</v>
      </c>
      <c r="D6" t="s">
        <v>24</v>
      </c>
      <c r="E6" t="s">
        <v>17</v>
      </c>
      <c r="F6" t="s">
        <v>18</v>
      </c>
      <c r="G6" t="s">
        <v>11</v>
      </c>
      <c r="J6">
        <v>10</v>
      </c>
      <c r="M6">
        <v>10</v>
      </c>
      <c r="N6" s="1">
        <f t="shared" si="0"/>
        <v>10</v>
      </c>
      <c r="O6">
        <v>1</v>
      </c>
    </row>
    <row r="7" spans="1:15" ht="12">
      <c r="A7" s="6">
        <v>17</v>
      </c>
      <c r="B7" s="6">
        <v>3</v>
      </c>
      <c r="C7" s="6">
        <v>1981</v>
      </c>
      <c r="E7" t="s">
        <v>17</v>
      </c>
      <c r="F7" t="s">
        <v>18</v>
      </c>
      <c r="G7" t="s">
        <v>25</v>
      </c>
      <c r="H7">
        <v>15</v>
      </c>
      <c r="J7">
        <v>0</v>
      </c>
      <c r="K7">
        <v>15</v>
      </c>
      <c r="M7">
        <v>0</v>
      </c>
      <c r="N7" s="1">
        <f t="shared" si="0"/>
        <v>15</v>
      </c>
      <c r="O7">
        <v>1</v>
      </c>
    </row>
    <row r="8" spans="1:15" ht="12">
      <c r="A8" s="6">
        <v>19</v>
      </c>
      <c r="B8" s="6">
        <v>3</v>
      </c>
      <c r="C8" s="6">
        <v>1981</v>
      </c>
      <c r="E8" t="s">
        <v>17</v>
      </c>
      <c r="F8" t="s">
        <v>18</v>
      </c>
      <c r="G8" t="s">
        <v>25</v>
      </c>
      <c r="H8">
        <v>10</v>
      </c>
      <c r="J8" s="9">
        <v>5</v>
      </c>
      <c r="K8">
        <v>10</v>
      </c>
      <c r="M8" s="9">
        <v>5</v>
      </c>
      <c r="N8" s="1">
        <f t="shared" si="0"/>
        <v>15</v>
      </c>
      <c r="O8">
        <v>1</v>
      </c>
    </row>
    <row r="9" spans="1:15" ht="12">
      <c r="A9" s="6">
        <v>4</v>
      </c>
      <c r="B9" s="6">
        <v>12</v>
      </c>
      <c r="C9" s="6">
        <v>1981</v>
      </c>
      <c r="D9" t="s">
        <v>26</v>
      </c>
      <c r="E9" t="s">
        <v>17</v>
      </c>
      <c r="F9" t="s">
        <v>18</v>
      </c>
      <c r="G9" t="s">
        <v>27</v>
      </c>
      <c r="H9">
        <v>47</v>
      </c>
      <c r="I9">
        <v>4</v>
      </c>
      <c r="J9">
        <v>7</v>
      </c>
      <c r="K9">
        <v>50</v>
      </c>
      <c r="L9">
        <v>1</v>
      </c>
      <c r="M9">
        <v>7</v>
      </c>
      <c r="N9" s="1">
        <f t="shared" si="0"/>
        <v>58</v>
      </c>
      <c r="O9">
        <v>1</v>
      </c>
    </row>
    <row r="10" spans="2:15" ht="12">
      <c r="B10" s="6">
        <v>12</v>
      </c>
      <c r="C10" s="6">
        <v>1981</v>
      </c>
      <c r="D10" t="s">
        <v>28</v>
      </c>
      <c r="E10" t="s">
        <v>17</v>
      </c>
      <c r="F10" t="s">
        <v>18</v>
      </c>
      <c r="G10" t="s">
        <v>11</v>
      </c>
      <c r="J10">
        <v>5</v>
      </c>
      <c r="M10">
        <v>5</v>
      </c>
      <c r="N10" s="1">
        <f t="shared" si="0"/>
        <v>5</v>
      </c>
      <c r="O10">
        <v>1</v>
      </c>
    </row>
    <row r="11" spans="1:15" ht="12">
      <c r="A11" s="6">
        <v>11</v>
      </c>
      <c r="B11" s="6">
        <v>11</v>
      </c>
      <c r="C11" s="6">
        <v>1981</v>
      </c>
      <c r="D11" t="s">
        <v>29</v>
      </c>
      <c r="E11" t="s">
        <v>17</v>
      </c>
      <c r="F11" t="s">
        <v>18</v>
      </c>
      <c r="G11" t="s">
        <v>30</v>
      </c>
      <c r="H11">
        <v>10</v>
      </c>
      <c r="J11">
        <v>20</v>
      </c>
      <c r="K11">
        <v>10</v>
      </c>
      <c r="M11">
        <v>20</v>
      </c>
      <c r="N11" s="1">
        <f t="shared" si="0"/>
        <v>30</v>
      </c>
      <c r="O11">
        <v>2</v>
      </c>
    </row>
    <row r="12" spans="2:15" ht="12">
      <c r="B12" s="6">
        <v>8</v>
      </c>
      <c r="C12" s="6">
        <v>1981</v>
      </c>
      <c r="D12" t="s">
        <v>31</v>
      </c>
      <c r="E12" t="s">
        <v>17</v>
      </c>
      <c r="F12" t="s">
        <v>18</v>
      </c>
      <c r="G12" t="s">
        <v>32</v>
      </c>
      <c r="H12">
        <v>25</v>
      </c>
      <c r="K12">
        <v>7</v>
      </c>
      <c r="L12">
        <v>18</v>
      </c>
      <c r="N12" s="1">
        <f t="shared" si="0"/>
        <v>25</v>
      </c>
      <c r="O12">
        <v>2</v>
      </c>
    </row>
    <row r="13" spans="1:15" ht="12">
      <c r="A13" s="6">
        <v>7</v>
      </c>
      <c r="B13" s="6">
        <v>9</v>
      </c>
      <c r="C13" s="6">
        <v>1981</v>
      </c>
      <c r="D13" t="s">
        <v>33</v>
      </c>
      <c r="E13" t="s">
        <v>34</v>
      </c>
      <c r="F13" t="s">
        <v>18</v>
      </c>
      <c r="G13" t="s">
        <v>11</v>
      </c>
      <c r="H13">
        <v>6</v>
      </c>
      <c r="K13">
        <v>6</v>
      </c>
      <c r="N13" s="1">
        <f t="shared" si="0"/>
        <v>6</v>
      </c>
      <c r="O13">
        <v>3</v>
      </c>
    </row>
    <row r="14" spans="1:15" ht="12">
      <c r="A14" s="6">
        <v>22</v>
      </c>
      <c r="B14" s="6">
        <v>9</v>
      </c>
      <c r="C14" s="6">
        <v>1981</v>
      </c>
      <c r="D14" t="s">
        <v>50</v>
      </c>
      <c r="E14" t="s">
        <v>17</v>
      </c>
      <c r="F14" t="s">
        <v>18</v>
      </c>
      <c r="G14" t="s">
        <v>51</v>
      </c>
      <c r="H14">
        <v>15</v>
      </c>
      <c r="J14">
        <v>33</v>
      </c>
      <c r="K14">
        <v>15</v>
      </c>
      <c r="M14">
        <v>33</v>
      </c>
      <c r="N14" s="1">
        <f>SUM(K14:M14)</f>
        <v>48</v>
      </c>
      <c r="O14">
        <v>1</v>
      </c>
    </row>
    <row r="15" spans="3:15" ht="12">
      <c r="C15" s="6">
        <v>1981</v>
      </c>
      <c r="D15" t="s">
        <v>24</v>
      </c>
      <c r="E15" t="s">
        <v>17</v>
      </c>
      <c r="F15" t="s">
        <v>18</v>
      </c>
      <c r="G15" t="s">
        <v>52</v>
      </c>
      <c r="J15">
        <v>10</v>
      </c>
      <c r="M15">
        <v>10</v>
      </c>
      <c r="N15" s="1">
        <f>SUM(K15:M15)</f>
        <v>10</v>
      </c>
      <c r="O15">
        <v>1</v>
      </c>
    </row>
    <row r="16" spans="1:15" ht="12">
      <c r="A16" s="6">
        <v>13</v>
      </c>
      <c r="B16" s="6">
        <v>9</v>
      </c>
      <c r="C16" s="6">
        <v>1982</v>
      </c>
      <c r="D16" t="s">
        <v>35</v>
      </c>
      <c r="E16" t="s">
        <v>17</v>
      </c>
      <c r="F16" t="s">
        <v>18</v>
      </c>
      <c r="G16" t="s">
        <v>36</v>
      </c>
      <c r="H16">
        <v>94</v>
      </c>
      <c r="I16">
        <v>3</v>
      </c>
      <c r="J16">
        <v>13</v>
      </c>
      <c r="K16">
        <f>13+28+5</f>
        <v>46</v>
      </c>
      <c r="L16">
        <f>17+31+3</f>
        <v>51</v>
      </c>
      <c r="M16">
        <v>13</v>
      </c>
      <c r="N16" s="1">
        <f t="shared" si="0"/>
        <v>110</v>
      </c>
      <c r="O16">
        <v>1</v>
      </c>
    </row>
    <row r="17" spans="1:15" ht="12">
      <c r="A17" s="6">
        <v>18</v>
      </c>
      <c r="B17" s="6">
        <v>7</v>
      </c>
      <c r="C17" s="6">
        <v>1982</v>
      </c>
      <c r="D17" t="s">
        <v>37</v>
      </c>
      <c r="E17" t="s">
        <v>17</v>
      </c>
      <c r="F17" t="s">
        <v>18</v>
      </c>
      <c r="G17" t="s">
        <v>38</v>
      </c>
      <c r="H17">
        <v>220</v>
      </c>
      <c r="I17">
        <v>2</v>
      </c>
      <c r="J17">
        <v>7</v>
      </c>
      <c r="K17">
        <f>12+29+28+37+9</f>
        <v>115</v>
      </c>
      <c r="L17">
        <f>16+30+31+22+8</f>
        <v>107</v>
      </c>
      <c r="M17">
        <v>7</v>
      </c>
      <c r="N17" s="1">
        <f t="shared" si="0"/>
        <v>229</v>
      </c>
      <c r="O17">
        <v>1</v>
      </c>
    </row>
    <row r="18" spans="1:15" ht="12">
      <c r="A18" s="6">
        <v>8</v>
      </c>
      <c r="B18" s="6">
        <v>1</v>
      </c>
      <c r="C18" s="6">
        <v>1982</v>
      </c>
      <c r="D18" t="s">
        <v>39</v>
      </c>
      <c r="E18" t="s">
        <v>17</v>
      </c>
      <c r="F18" t="s">
        <v>18</v>
      </c>
      <c r="G18" t="s">
        <v>38</v>
      </c>
      <c r="H18">
        <v>14</v>
      </c>
      <c r="J18">
        <v>18</v>
      </c>
      <c r="K18">
        <v>14</v>
      </c>
      <c r="M18">
        <v>18</v>
      </c>
      <c r="N18" s="1">
        <f t="shared" si="0"/>
        <v>32</v>
      </c>
      <c r="O18">
        <v>1</v>
      </c>
    </row>
    <row r="19" spans="1:15" ht="12">
      <c r="A19" s="6">
        <v>14</v>
      </c>
      <c r="B19" s="6">
        <v>5</v>
      </c>
      <c r="C19" s="6">
        <v>1982</v>
      </c>
      <c r="D19" t="s">
        <v>40</v>
      </c>
      <c r="E19" t="s">
        <v>17</v>
      </c>
      <c r="F19" t="s">
        <v>18</v>
      </c>
      <c r="G19" t="s">
        <v>41</v>
      </c>
      <c r="H19">
        <v>1</v>
      </c>
      <c r="J19">
        <v>93</v>
      </c>
      <c r="K19">
        <v>1</v>
      </c>
      <c r="M19">
        <v>93</v>
      </c>
      <c r="N19" s="1">
        <f t="shared" si="0"/>
        <v>94</v>
      </c>
      <c r="O19">
        <v>1</v>
      </c>
    </row>
    <row r="20" spans="1:15" ht="12">
      <c r="A20" s="6">
        <v>25</v>
      </c>
      <c r="B20" s="6">
        <v>10</v>
      </c>
      <c r="C20" s="6">
        <v>1982</v>
      </c>
      <c r="D20" t="s">
        <v>42</v>
      </c>
      <c r="E20" t="s">
        <v>17</v>
      </c>
      <c r="F20" t="s">
        <v>18</v>
      </c>
      <c r="G20" t="s">
        <v>30</v>
      </c>
      <c r="H20">
        <v>5</v>
      </c>
      <c r="K20">
        <v>5</v>
      </c>
      <c r="N20" s="1">
        <f t="shared" si="0"/>
        <v>5</v>
      </c>
      <c r="O20">
        <v>1</v>
      </c>
    </row>
    <row r="21" spans="1:15" ht="12">
      <c r="A21" s="6">
        <v>14</v>
      </c>
      <c r="B21" s="6">
        <v>11</v>
      </c>
      <c r="C21" s="6">
        <v>1982</v>
      </c>
      <c r="D21" t="s">
        <v>43</v>
      </c>
      <c r="E21" t="s">
        <v>17</v>
      </c>
      <c r="F21" t="s">
        <v>18</v>
      </c>
      <c r="G21" t="s">
        <v>32</v>
      </c>
      <c r="H21">
        <v>3</v>
      </c>
      <c r="J21">
        <v>37</v>
      </c>
      <c r="K21">
        <v>2</v>
      </c>
      <c r="L21">
        <v>1</v>
      </c>
      <c r="M21">
        <v>37</v>
      </c>
      <c r="N21" s="1">
        <f t="shared" si="0"/>
        <v>40</v>
      </c>
      <c r="O21">
        <v>1</v>
      </c>
    </row>
    <row r="22" spans="1:15" ht="12">
      <c r="A22" s="6">
        <v>2</v>
      </c>
      <c r="B22" s="6">
        <v>1</v>
      </c>
      <c r="C22" s="6">
        <v>1982</v>
      </c>
      <c r="D22" t="s">
        <v>45</v>
      </c>
      <c r="E22" t="s">
        <v>17</v>
      </c>
      <c r="F22" t="s">
        <v>18</v>
      </c>
      <c r="G22" t="s">
        <v>44</v>
      </c>
      <c r="H22">
        <v>18</v>
      </c>
      <c r="K22">
        <v>18</v>
      </c>
      <c r="N22" s="1">
        <f t="shared" si="0"/>
        <v>18</v>
      </c>
      <c r="O22">
        <v>1</v>
      </c>
    </row>
    <row r="23" spans="1:15" ht="12">
      <c r="A23" s="6">
        <v>4</v>
      </c>
      <c r="B23" s="6">
        <v>1</v>
      </c>
      <c r="C23" s="6">
        <v>1982</v>
      </c>
      <c r="E23" t="s">
        <v>17</v>
      </c>
      <c r="F23" t="s">
        <v>18</v>
      </c>
      <c r="G23" t="s">
        <v>46</v>
      </c>
      <c r="H23">
        <v>7</v>
      </c>
      <c r="K23">
        <v>7</v>
      </c>
      <c r="N23" s="1">
        <f t="shared" si="0"/>
        <v>7</v>
      </c>
      <c r="O23">
        <v>1</v>
      </c>
    </row>
    <row r="24" spans="1:15" ht="12">
      <c r="A24" s="6">
        <v>26</v>
      </c>
      <c r="B24" s="6">
        <v>11</v>
      </c>
      <c r="C24" s="6">
        <v>1982</v>
      </c>
      <c r="D24" t="s">
        <v>47</v>
      </c>
      <c r="E24" t="s">
        <v>17</v>
      </c>
      <c r="F24" t="s">
        <v>18</v>
      </c>
      <c r="G24" t="s">
        <v>11</v>
      </c>
      <c r="H24">
        <v>5</v>
      </c>
      <c r="J24">
        <v>4</v>
      </c>
      <c r="K24">
        <v>4</v>
      </c>
      <c r="L24">
        <v>1</v>
      </c>
      <c r="M24">
        <v>4</v>
      </c>
      <c r="N24" s="1">
        <f t="shared" si="0"/>
        <v>9</v>
      </c>
      <c r="O24">
        <v>1</v>
      </c>
    </row>
    <row r="25" spans="1:15" ht="12">
      <c r="A25" s="6">
        <v>1</v>
      </c>
      <c r="B25" s="6">
        <v>1</v>
      </c>
      <c r="C25" s="6">
        <v>1982</v>
      </c>
      <c r="D25" t="s">
        <v>48</v>
      </c>
      <c r="E25" t="s">
        <v>17</v>
      </c>
      <c r="F25" t="s">
        <v>18</v>
      </c>
      <c r="G25" t="s">
        <v>49</v>
      </c>
      <c r="H25">
        <v>9</v>
      </c>
      <c r="J25">
        <v>23</v>
      </c>
      <c r="K25">
        <v>8</v>
      </c>
      <c r="L25">
        <v>1</v>
      </c>
      <c r="M25">
        <v>23</v>
      </c>
      <c r="N25" s="1">
        <f t="shared" si="0"/>
        <v>32</v>
      </c>
      <c r="O25">
        <v>2</v>
      </c>
    </row>
    <row r="26" spans="1:15" ht="12">
      <c r="A26" s="6">
        <v>7</v>
      </c>
      <c r="B26" s="6">
        <v>1</v>
      </c>
      <c r="C26" s="6">
        <v>1982</v>
      </c>
      <c r="D26" t="s">
        <v>42</v>
      </c>
      <c r="E26" t="s">
        <v>17</v>
      </c>
      <c r="F26" t="s">
        <v>18</v>
      </c>
      <c r="G26" t="s">
        <v>11</v>
      </c>
      <c r="H26">
        <v>5</v>
      </c>
      <c r="J26">
        <v>1</v>
      </c>
      <c r="K26">
        <v>5</v>
      </c>
      <c r="M26">
        <v>1</v>
      </c>
      <c r="N26" s="1">
        <f t="shared" si="0"/>
        <v>6</v>
      </c>
      <c r="O26">
        <v>1</v>
      </c>
    </row>
    <row r="27" spans="1:15" ht="12">
      <c r="A27" s="6">
        <v>2</v>
      </c>
      <c r="B27" s="6">
        <v>3</v>
      </c>
      <c r="C27" s="6">
        <v>1983</v>
      </c>
      <c r="D27" t="s">
        <v>47</v>
      </c>
      <c r="E27" t="s">
        <v>17</v>
      </c>
      <c r="F27" t="s">
        <v>18</v>
      </c>
      <c r="G27" t="s">
        <v>11</v>
      </c>
      <c r="H27">
        <v>3</v>
      </c>
      <c r="I27">
        <v>5</v>
      </c>
      <c r="K27">
        <v>3</v>
      </c>
      <c r="L27">
        <v>4</v>
      </c>
      <c r="M27">
        <v>1</v>
      </c>
      <c r="N27" s="1">
        <f t="shared" si="0"/>
        <v>8</v>
      </c>
      <c r="O27">
        <v>1</v>
      </c>
    </row>
    <row r="30" ht="12">
      <c r="N30" s="1">
        <f t="shared" si="0"/>
        <v>0</v>
      </c>
    </row>
    <row r="36" spans="4:14" ht="12">
      <c r="D36" s="6"/>
      <c r="E36" s="6"/>
      <c r="F36" s="6"/>
      <c r="G36" s="6"/>
      <c r="H36" s="6"/>
      <c r="I36" s="6"/>
      <c r="J36" s="6"/>
      <c r="K36" s="6"/>
      <c r="L36" s="6"/>
      <c r="M36" s="6"/>
      <c r="N36" s="10"/>
    </row>
    <row r="37" spans="4:14" ht="12"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</row>
    <row r="38" spans="4:14" ht="12">
      <c r="D38" s="6"/>
      <c r="E38" s="6"/>
      <c r="F38" s="6"/>
      <c r="G38" s="6"/>
      <c r="H38" s="6"/>
      <c r="I38" s="6"/>
      <c r="J38" s="6"/>
      <c r="K38" s="6"/>
      <c r="L38" s="6"/>
      <c r="M38" s="6"/>
      <c r="N38" s="10"/>
    </row>
    <row r="39" spans="4:14" ht="12">
      <c r="D39" s="6"/>
      <c r="E39" s="6"/>
      <c r="F39" s="6"/>
      <c r="G39" s="6"/>
      <c r="H39" s="6"/>
      <c r="I39" s="6"/>
      <c r="J39" s="6"/>
      <c r="K39" s="6"/>
      <c r="L39" s="6"/>
      <c r="M39" s="6"/>
      <c r="N39" s="10"/>
    </row>
    <row r="40" spans="4:14" ht="12">
      <c r="D40" s="6"/>
      <c r="E40" s="6"/>
      <c r="F40" s="6"/>
      <c r="G40" s="6"/>
      <c r="H40" s="6"/>
      <c r="I40" s="6"/>
      <c r="J40" s="6"/>
      <c r="K40" s="6"/>
      <c r="L40" s="6"/>
      <c r="M40" s="6"/>
      <c r="N40" s="10"/>
    </row>
    <row r="41" spans="4:14" ht="12">
      <c r="D41" s="6"/>
      <c r="E41" s="6"/>
      <c r="F41" s="6"/>
      <c r="G41" s="6"/>
      <c r="H41" s="6"/>
      <c r="I41" s="6"/>
      <c r="J41" s="6"/>
      <c r="K41" s="6"/>
      <c r="L41" s="6"/>
      <c r="M41" s="6"/>
      <c r="N41" s="10"/>
    </row>
    <row r="42" spans="4:14" ht="12">
      <c r="D42" s="6"/>
      <c r="E42" s="6"/>
      <c r="F42" s="6"/>
      <c r="G42" s="6"/>
      <c r="H42" s="6"/>
      <c r="I42" s="6"/>
      <c r="J42" s="6"/>
      <c r="K42" s="6"/>
      <c r="L42" s="6"/>
      <c r="M42" s="6"/>
      <c r="N42" s="10"/>
    </row>
    <row r="43" spans="4:14" ht="12">
      <c r="D43" s="6"/>
      <c r="E43" s="6"/>
      <c r="F43" s="6"/>
      <c r="G43" s="6"/>
      <c r="H43" s="6"/>
      <c r="I43" s="6"/>
      <c r="J43" s="6"/>
      <c r="K43" s="6"/>
      <c r="L43" s="6"/>
      <c r="M43" s="6"/>
      <c r="N43" s="10"/>
    </row>
    <row r="44" spans="4:14" ht="12">
      <c r="D44" s="6"/>
      <c r="E44" s="6"/>
      <c r="F44" s="6"/>
      <c r="G44" s="6"/>
      <c r="H44" s="6"/>
      <c r="I44" s="6"/>
      <c r="J44" s="6"/>
      <c r="K44" s="6"/>
      <c r="L44" s="6"/>
      <c r="M44" s="6"/>
      <c r="N44" s="10"/>
    </row>
    <row r="45" spans="5:14" ht="12">
      <c r="E45" s="6"/>
      <c r="F45" s="6"/>
      <c r="G45" s="6"/>
      <c r="H45" s="6"/>
      <c r="I45" s="6"/>
      <c r="J45" s="6"/>
      <c r="K45" s="6"/>
      <c r="L45" s="6"/>
      <c r="M45" s="6"/>
      <c r="N45" s="10"/>
    </row>
    <row r="46" spans="5:14" ht="12">
      <c r="E46" s="6"/>
      <c r="F46" s="6"/>
      <c r="G46" s="6"/>
      <c r="H46" s="6"/>
      <c r="I46" s="6"/>
      <c r="J46" s="6"/>
      <c r="K46" s="6"/>
      <c r="L46" s="6"/>
      <c r="M46" s="6"/>
      <c r="N46" s="10"/>
    </row>
    <row r="47" spans="5:14" ht="12">
      <c r="E47" s="6"/>
      <c r="F47" s="6"/>
      <c r="G47" s="6"/>
      <c r="H47" s="6"/>
      <c r="I47" s="6"/>
      <c r="J47" s="6"/>
      <c r="K47" s="6"/>
      <c r="L47" s="6"/>
      <c r="M47" s="6"/>
      <c r="N47" s="10"/>
    </row>
    <row r="48" spans="5:14" ht="12">
      <c r="E48" s="6"/>
      <c r="F48" s="6"/>
      <c r="G48" s="6"/>
      <c r="H48" s="6"/>
      <c r="I48" s="6"/>
      <c r="J48" s="6"/>
      <c r="K48" s="6"/>
      <c r="L48" s="6"/>
      <c r="M48" s="6"/>
      <c r="N48" s="10"/>
    </row>
    <row r="49" spans="5:14" ht="12">
      <c r="E49" s="6"/>
      <c r="F49" s="6"/>
      <c r="G49" s="6"/>
      <c r="H49" s="6"/>
      <c r="I49" s="6"/>
      <c r="J49" s="6"/>
      <c r="K49" s="6"/>
      <c r="L49" s="6"/>
      <c r="M49" s="6"/>
      <c r="N49" s="10"/>
    </row>
    <row r="50" spans="5:14" ht="12">
      <c r="E50" s="6"/>
      <c r="F50" s="6"/>
      <c r="G50" s="6"/>
      <c r="H50" s="6"/>
      <c r="I50" s="6"/>
      <c r="J50" s="6"/>
      <c r="K50" s="6"/>
      <c r="L50" s="6"/>
      <c r="M50" s="6"/>
      <c r="N50" s="10"/>
    </row>
    <row r="51" spans="5:14" ht="12">
      <c r="E51" s="6"/>
      <c r="F51" s="6"/>
      <c r="G51" s="6"/>
      <c r="H51" s="6"/>
      <c r="I51" s="6"/>
      <c r="J51" s="6"/>
      <c r="K51" s="6"/>
      <c r="L51" s="6"/>
      <c r="M51" s="6"/>
      <c r="N51" s="10"/>
    </row>
    <row r="52" spans="5:14" ht="12">
      <c r="E52" s="6"/>
      <c r="F52" s="6"/>
      <c r="G52" s="6"/>
      <c r="H52" s="6"/>
      <c r="I52" s="6"/>
      <c r="J52" s="6"/>
      <c r="K52" s="6"/>
      <c r="L52" s="6"/>
      <c r="M52" s="6"/>
      <c r="N52" s="10"/>
    </row>
    <row r="53" spans="5:14" ht="12">
      <c r="E53" s="6"/>
      <c r="F53" s="6"/>
      <c r="G53" s="6"/>
      <c r="H53" s="6"/>
      <c r="I53" s="6"/>
      <c r="J53" s="6"/>
      <c r="K53" s="6"/>
      <c r="L53" s="6"/>
      <c r="M53" s="6"/>
      <c r="N53" s="10"/>
    </row>
    <row r="54" spans="5:14" ht="12">
      <c r="E54" s="6"/>
      <c r="F54" s="6"/>
      <c r="G54" s="6"/>
      <c r="H54" s="6"/>
      <c r="I54" s="6"/>
      <c r="J54" s="6"/>
      <c r="K54" s="6"/>
      <c r="L54" s="6"/>
      <c r="M54" s="6"/>
      <c r="N54" s="10"/>
    </row>
    <row r="55" spans="5:14" ht="12">
      <c r="E55" s="6"/>
      <c r="F55" s="6"/>
      <c r="G55" s="6"/>
      <c r="H55" s="6"/>
      <c r="I55" s="6"/>
      <c r="J55" s="6"/>
      <c r="K55" s="6"/>
      <c r="L55" s="6"/>
      <c r="M55" s="6"/>
      <c r="N55" s="10"/>
    </row>
    <row r="56" spans="5:14" ht="12">
      <c r="E56" s="6"/>
      <c r="F56" s="6"/>
      <c r="G56" s="6"/>
      <c r="H56" s="6"/>
      <c r="I56" s="6"/>
      <c r="J56" s="6"/>
      <c r="K56" s="6"/>
      <c r="L56" s="6"/>
      <c r="M56" s="6"/>
      <c r="N56" s="10"/>
    </row>
    <row r="57" spans="5:14" ht="12">
      <c r="E57" s="6"/>
      <c r="F57" s="6"/>
      <c r="G57" s="6"/>
      <c r="H57" s="6"/>
      <c r="I57" s="6"/>
      <c r="J57" s="6"/>
      <c r="K57" s="6"/>
      <c r="L57" s="6"/>
      <c r="M57" s="6"/>
      <c r="N57" s="10"/>
    </row>
    <row r="58" spans="5:14" ht="12">
      <c r="E58" s="6"/>
      <c r="F58" s="6"/>
      <c r="G58" s="6"/>
      <c r="H58" s="6"/>
      <c r="I58" s="6"/>
      <c r="J58" s="6"/>
      <c r="K58" s="6"/>
      <c r="L58" s="6"/>
      <c r="M58" s="6"/>
      <c r="N58" s="10"/>
    </row>
    <row r="59" spans="5:14" ht="12">
      <c r="E59" s="6"/>
      <c r="F59" s="6"/>
      <c r="G59" s="6"/>
      <c r="H59" s="6"/>
      <c r="I59" s="6"/>
      <c r="J59" s="6"/>
      <c r="K59" s="6"/>
      <c r="L59" s="6"/>
      <c r="M59" s="6"/>
      <c r="N59" s="10"/>
    </row>
    <row r="60" spans="5:14" ht="12">
      <c r="E60" s="6"/>
      <c r="F60" s="6"/>
      <c r="G60" s="6"/>
      <c r="H60" s="6"/>
      <c r="I60" s="6"/>
      <c r="J60" s="6"/>
      <c r="K60" s="6"/>
      <c r="L60" s="6"/>
      <c r="M60" s="6"/>
      <c r="N60" s="10"/>
    </row>
    <row r="61" spans="5:14" ht="12">
      <c r="E61" s="6"/>
      <c r="F61" s="6"/>
      <c r="G61" s="6"/>
      <c r="H61" s="6"/>
      <c r="I61" s="6"/>
      <c r="J61" s="6"/>
      <c r="K61" s="6"/>
      <c r="L61" s="6"/>
      <c r="M61" s="6"/>
      <c r="N61" s="10"/>
    </row>
    <row r="62" spans="5:14" ht="12">
      <c r="E62" s="6"/>
      <c r="F62" s="6"/>
      <c r="G62" s="6"/>
      <c r="H62" s="6"/>
      <c r="I62" s="6"/>
      <c r="J62" s="6"/>
      <c r="K62" s="6"/>
      <c r="L62" s="6"/>
      <c r="M62" s="6"/>
      <c r="N62" s="10"/>
    </row>
    <row r="63" spans="5:14" ht="12">
      <c r="E63" s="6"/>
      <c r="F63" s="6"/>
      <c r="G63" s="6"/>
      <c r="H63" s="6"/>
      <c r="I63" s="6"/>
      <c r="J63" s="6"/>
      <c r="K63" s="6"/>
      <c r="L63" s="6"/>
      <c r="M63" s="6"/>
      <c r="N63" s="10"/>
    </row>
    <row r="64" spans="5:14" ht="12">
      <c r="E64" s="6"/>
      <c r="F64" s="6"/>
      <c r="G64" s="6"/>
      <c r="H64" s="6"/>
      <c r="I64" s="6"/>
      <c r="J64" s="6"/>
      <c r="K64" s="6"/>
      <c r="L64" s="6"/>
      <c r="M64" s="6"/>
      <c r="N64" s="10"/>
    </row>
    <row r="65" spans="5:14" ht="12">
      <c r="E65" s="6"/>
      <c r="F65" s="6"/>
      <c r="G65" s="6"/>
      <c r="H65" s="6"/>
      <c r="I65" s="6"/>
      <c r="J65" s="6"/>
      <c r="K65" s="6"/>
      <c r="L65" s="6"/>
      <c r="M65" s="6"/>
      <c r="N65" s="10"/>
    </row>
    <row r="66" spans="5:14" ht="12">
      <c r="E66" s="6"/>
      <c r="F66" s="6"/>
      <c r="G66" s="6"/>
      <c r="H66" s="6"/>
      <c r="I66" s="6"/>
      <c r="J66" s="6"/>
      <c r="K66" s="6"/>
      <c r="L66" s="6"/>
      <c r="M66" s="6"/>
      <c r="N66" s="10"/>
    </row>
    <row r="67" spans="5:14" ht="12">
      <c r="E67" s="6"/>
      <c r="F67" s="6"/>
      <c r="G67" s="6"/>
      <c r="H67" s="6"/>
      <c r="I67" s="6"/>
      <c r="J67" s="6"/>
      <c r="K67" s="6"/>
      <c r="L67" s="6"/>
      <c r="M67" s="6"/>
      <c r="N67" s="10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0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0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0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0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0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0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0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10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10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10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10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10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10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10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10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10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10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10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10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10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10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10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10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10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10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10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10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10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10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10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10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10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10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10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10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10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10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10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10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10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10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10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10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10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10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10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10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10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10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10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10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10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10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10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10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10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10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10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10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10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10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10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10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10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10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10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10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10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10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10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10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10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10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10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10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10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10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10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10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10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10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10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10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10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10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10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10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10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10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10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10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10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10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10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10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10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10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10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10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10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10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10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10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10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10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10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10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10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10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10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10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10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10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10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10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10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10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10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10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10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10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10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10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10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10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10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10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10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10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10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10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10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10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10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10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10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10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10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10"/>
    </row>
    <row r="207" spans="5:14" ht="12">
      <c r="E207" s="6"/>
      <c r="F207" s="6"/>
      <c r="G207" s="6"/>
      <c r="H207" s="6"/>
      <c r="I207" s="6"/>
      <c r="M207" s="6"/>
      <c r="N207" s="10"/>
    </row>
    <row r="208" spans="5:14" ht="12">
      <c r="E208" s="6"/>
      <c r="F208" s="6"/>
      <c r="G208" s="6"/>
      <c r="H208" s="6"/>
      <c r="I208" s="6"/>
      <c r="M208" s="6"/>
      <c r="N208" s="10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10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10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10"/>
    </row>
    <row r="212" spans="5:14" ht="12">
      <c r="E212" s="6"/>
      <c r="F212" s="6"/>
      <c r="G212" s="6"/>
      <c r="H212" s="6"/>
      <c r="I212" s="6"/>
      <c r="J212" s="6"/>
      <c r="K212" s="6"/>
      <c r="L212" s="6"/>
      <c r="M212" s="6"/>
      <c r="N212" s="10"/>
    </row>
    <row r="213" spans="5:14" ht="12">
      <c r="E213" s="6"/>
      <c r="F213" s="6"/>
      <c r="G213" s="6"/>
      <c r="H213" s="6"/>
      <c r="I213" s="6"/>
      <c r="J213" s="6"/>
      <c r="K213" s="6"/>
      <c r="L213" s="6"/>
      <c r="M213" s="6"/>
      <c r="N213" s="10"/>
    </row>
    <row r="214" spans="5:14" ht="12">
      <c r="E214" s="6"/>
      <c r="F214" s="6"/>
      <c r="G214" s="6"/>
      <c r="H214" s="6"/>
      <c r="I214" s="6"/>
      <c r="J214" s="6"/>
      <c r="K214" s="6"/>
      <c r="L214" s="6"/>
      <c r="M214" s="6"/>
      <c r="N214" s="10"/>
    </row>
    <row r="215" spans="5:14" ht="12">
      <c r="E215" s="6"/>
      <c r="F215" s="6"/>
      <c r="G215" s="6"/>
      <c r="H215" s="6"/>
      <c r="I215" s="6"/>
      <c r="J215" s="6"/>
      <c r="K215" s="6"/>
      <c r="L215" s="6"/>
      <c r="M215" s="6"/>
      <c r="N215" s="10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10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10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10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10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10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10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10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10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10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10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10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10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10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10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10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10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10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10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10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10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10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10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10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10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10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10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10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10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10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10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10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10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10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10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10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10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10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10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10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10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10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10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10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10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10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10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10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10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10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10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10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10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10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10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10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10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10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10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10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10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10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10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10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10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10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10"/>
    </row>
  </sheetData>
  <sheetProtection/>
  <mergeCells count="4">
    <mergeCell ref="K1:M1"/>
    <mergeCell ref="A1:C1"/>
    <mergeCell ref="D1:F1"/>
    <mergeCell ref="H1:J1"/>
  </mergeCells>
  <printOptions/>
  <pageMargins left="0.75" right="0.75" top="1" bottom="1" header="0.5" footer="0.5"/>
  <pageSetup fitToHeight="1" fitToWidth="1" horizontalDpi="600" verticalDpi="6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ySplit="1" topLeftCell="BM2" activePane="bottomLeft" state="frozen"/>
      <selection pane="topLeft" activeCell="A1" sqref="A1"/>
      <selection pane="bottomLeft" activeCell="J9" sqref="J9"/>
    </sheetView>
  </sheetViews>
  <sheetFormatPr defaultColWidth="8.8515625" defaultRowHeight="12.75"/>
  <cols>
    <col min="1" max="1" width="13.28125" style="0" bestFit="1" customWidth="1"/>
    <col min="2" max="2" width="8.8515625" style="0" customWidth="1"/>
    <col min="3" max="3" width="15.00390625" style="0" bestFit="1" customWidth="1"/>
    <col min="4" max="4" width="12.00390625" style="0" bestFit="1" customWidth="1"/>
    <col min="5" max="5" width="11.421875" style="0" bestFit="1" customWidth="1"/>
    <col min="6" max="6" width="18.140625" style="0" bestFit="1" customWidth="1"/>
    <col min="7" max="7" width="15.140625" style="0" bestFit="1" customWidth="1"/>
  </cols>
  <sheetData>
    <row r="1" spans="1:7" ht="12">
      <c r="A1" t="s">
        <v>7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7" ht="12">
      <c r="A2">
        <v>1980</v>
      </c>
      <c r="B2">
        <f>SUM('Baja Verapaz'!N3:N4)</f>
        <v>121</v>
      </c>
      <c r="C2">
        <f>SUM('Baja Verapaz'!L3:L4)/('Percentage Breakdowns'!B2)</f>
        <v>0.008264462809917356</v>
      </c>
      <c r="D2">
        <f>SUM('Baja Verapaz'!K3:K4)/'Percentage Breakdowns'!B2</f>
        <v>0.06611570247933884</v>
      </c>
      <c r="E2">
        <f>SUM('Baja Verapaz'!M3:M4)/B2</f>
        <v>0.9256198347107438</v>
      </c>
      <c r="F2">
        <f>SUM('Baja Verapaz'!L3:L4)/SUM('Baja Verapaz'!K3:L4)</f>
        <v>0.1111111111111111</v>
      </c>
      <c r="G2">
        <f>SUM('Baja Verapaz'!K3:K4)/SUM('Baja Verapaz'!K3:L4)</f>
        <v>0.8888888888888888</v>
      </c>
    </row>
    <row r="3" spans="1:7" ht="12">
      <c r="A3">
        <v>1981</v>
      </c>
      <c r="B3">
        <f>SUM('Baja Verapaz'!N5:N15)</f>
        <v>428</v>
      </c>
      <c r="C3">
        <f>SUM('Baja Verapaz'!L5:L15)/B3</f>
        <v>0.04672897196261682</v>
      </c>
      <c r="D3">
        <f>SUM('Baja Verapaz'!K5:K15)/B3</f>
        <v>0.2757009345794392</v>
      </c>
      <c r="E3">
        <f>SUM('Baja Verapaz'!M5:M15)/B3</f>
        <v>0.677570093457944</v>
      </c>
      <c r="F3">
        <f>SUM('Baja Verapaz'!L5:L15)/SUM('Baja Verapaz'!K5:L15)</f>
        <v>0.14492753623188406</v>
      </c>
      <c r="G3">
        <f>SUM('Baja Verapaz'!K5:K15)/SUM('Baja Verapaz'!K5:L15)</f>
        <v>0.855072463768116</v>
      </c>
    </row>
    <row r="4" spans="1:7" ht="12">
      <c r="A4">
        <v>1982</v>
      </c>
      <c r="B4">
        <f>SUM('Baja Verapaz'!N16:N26)</f>
        <v>582</v>
      </c>
      <c r="C4">
        <f>SUM('Baja Verapaz'!L16:L26)/B4</f>
        <v>0.2766323024054983</v>
      </c>
      <c r="D4">
        <f>SUM('Baja Verapaz'!K16:K26)/B4</f>
        <v>0.3865979381443299</v>
      </c>
      <c r="E4">
        <f>SUM('Baja Verapaz'!M16:M26)/B4</f>
        <v>0.33676975945017185</v>
      </c>
      <c r="F4">
        <f>SUM('Baja Verapaz'!L16:L26)/SUM('Baja Verapaz'!K16:L26)</f>
        <v>0.4170984455958549</v>
      </c>
      <c r="G4">
        <f>SUM('Baja Verapaz'!K16:K26)/SUM('Baja Verapaz'!K16:L26)</f>
        <v>0.582901554404145</v>
      </c>
    </row>
    <row r="5" spans="1:7" ht="12">
      <c r="A5">
        <v>1983</v>
      </c>
      <c r="B5">
        <f>SUM('Baja Verapaz'!N27)</f>
        <v>8</v>
      </c>
      <c r="C5">
        <f>SUM('Baja Verapaz'!L27)/'Percentage Breakdowns'!B5</f>
        <v>0.5</v>
      </c>
      <c r="D5">
        <f>SUM('Baja Verapaz'!K27)/B5</f>
        <v>0.375</v>
      </c>
      <c r="E5">
        <f>SUM('Baja Verapaz'!M27)/B5</f>
        <v>0.125</v>
      </c>
      <c r="F5">
        <f>SUM('Baja Verapaz'!L27)/SUM('Baja Verapaz'!K27:L27)</f>
        <v>0.5714285714285714</v>
      </c>
      <c r="G5">
        <f>SUM('Baja Verapaz'!K27)/SUM('Baja Verapaz'!K27:L27)</f>
        <v>0.42857142857142855</v>
      </c>
    </row>
    <row r="8" spans="1:7" ht="12.75" thickBot="1">
      <c r="A8" t="s">
        <v>7</v>
      </c>
      <c r="B8" s="22" t="s">
        <v>53</v>
      </c>
      <c r="C8" s="22" t="s">
        <v>68</v>
      </c>
      <c r="D8" s="22" t="s">
        <v>69</v>
      </c>
      <c r="E8" s="22" t="s">
        <v>56</v>
      </c>
      <c r="F8" s="22" t="s">
        <v>70</v>
      </c>
      <c r="G8" s="22" t="s">
        <v>71</v>
      </c>
    </row>
    <row r="9" spans="1:7" ht="12">
      <c r="A9">
        <v>1980</v>
      </c>
      <c r="B9" s="24">
        <v>121</v>
      </c>
      <c r="C9" s="11">
        <f>SUM('Baja Verapaz'!H3:H4)/'Percentage Breakdowns'!B9</f>
        <v>0.0743801652892562</v>
      </c>
      <c r="D9" s="11">
        <f>SUM('Baja Verapaz'!I3:I4)/'Percentage Breakdowns'!$B$9</f>
        <v>0</v>
      </c>
      <c r="E9" s="11">
        <f>SUM('Baja Verapaz'!J3:J4)/'Percentage Breakdowns'!$B$9</f>
        <v>0.9256198347107438</v>
      </c>
      <c r="F9" s="11">
        <f>SUM('Baja Verapaz'!H3:H4)/SUM('Baja Verapaz'!$H$3:$I$4)</f>
        <v>1</v>
      </c>
      <c r="G9" s="11">
        <f>SUM('Baja Verapaz'!I3:I4)/SUM('Baja Verapaz'!$H$3:$I$4)</f>
        <v>0</v>
      </c>
    </row>
    <row r="10" spans="1:7" ht="12">
      <c r="A10">
        <v>1981</v>
      </c>
      <c r="B10" s="24">
        <v>428</v>
      </c>
      <c r="C10" s="11">
        <f>SUM('Baja Verapaz'!H5:H15)/'Percentage Breakdowns'!$B$10</f>
        <v>0.3130841121495327</v>
      </c>
      <c r="D10" s="11">
        <f>SUM('Baja Verapaz'!I5:I15)/'Percentage Breakdowns'!$B$10</f>
        <v>0.009345794392523364</v>
      </c>
      <c r="E10" s="11">
        <f>SUM('Baja Verapaz'!J5:J15)/'Percentage Breakdowns'!$B$10</f>
        <v>0.677570093457944</v>
      </c>
      <c r="F10" s="11">
        <f>SUM('Baja Verapaz'!H5:H15)/SUM('Baja Verapaz'!$H$5:$I$15)</f>
        <v>0.9710144927536232</v>
      </c>
      <c r="G10" s="11">
        <f>SUM('Baja Verapaz'!I5:I15)/SUM('Baja Verapaz'!$H$5:$I$15)</f>
        <v>0.028985507246376812</v>
      </c>
    </row>
    <row r="11" spans="1:7" ht="12">
      <c r="A11" t="s">
        <v>72</v>
      </c>
      <c r="B11" s="24">
        <v>95</v>
      </c>
      <c r="C11" s="11">
        <f>('Baja Verapaz'!H18+'Baja Verapaz'!H22+'Baja Verapaz'!H23+'Baja Verapaz'!H25+'Baja Verapaz'!H26)/'Percentage Breakdowns'!$B$11</f>
        <v>0.5578947368421052</v>
      </c>
      <c r="D11" s="11">
        <f>('Baja Verapaz'!I18+'Baja Verapaz'!I22+'Baja Verapaz'!I23+'Baja Verapaz'!I25+'Baja Verapaz'!I26)/'Percentage Breakdowns'!$B$11</f>
        <v>0</v>
      </c>
      <c r="E11" s="11">
        <f>('Baja Verapaz'!J18+'Baja Verapaz'!J22+'Baja Verapaz'!J23+'Baja Verapaz'!J25+'Baja Verapaz'!J26)/'Percentage Breakdowns'!$B$11</f>
        <v>0.4421052631578947</v>
      </c>
      <c r="F11" s="11">
        <f>SUM(H22:H26)/SUM($H$22:$I$26)</f>
        <v>1</v>
      </c>
      <c r="G11" s="11">
        <f>SUM(I22:I26)/SUM($H$22:$I$26)</f>
        <v>0</v>
      </c>
    </row>
    <row r="12" spans="1:7" ht="12">
      <c r="A12" t="s">
        <v>73</v>
      </c>
      <c r="B12" s="24">
        <v>487</v>
      </c>
      <c r="C12" s="11">
        <f>('Baja Verapaz'!H16+'Baja Verapaz'!H17+'Baja Verapaz'!H19+'Baja Verapaz'!H20+'Baja Verapaz'!H21+'Baja Verapaz'!H24)/'Percentage Breakdowns'!$B$12</f>
        <v>0.6735112936344969</v>
      </c>
      <c r="D12" s="11">
        <f>('Baja Verapaz'!I16+'Baja Verapaz'!I17+'Baja Verapaz'!I19+'Baja Verapaz'!I20+'Baja Verapaz'!I21+'Baja Verapaz'!I24)/'Percentage Breakdowns'!$B$12</f>
        <v>0.01026694045174538</v>
      </c>
      <c r="E12" s="11">
        <f>('Baja Verapaz'!J16+'Baja Verapaz'!J17+'Baja Verapaz'!J19+'Baja Verapaz'!J20+'Baja Verapaz'!J21+'Baja Verapaz'!J24)/'Percentage Breakdowns'!$B$12</f>
        <v>0.3162217659137577</v>
      </c>
      <c r="F12" s="11">
        <f>SUM(H27:H32)/SUM(H27:I32)</f>
        <v>0.984984984984985</v>
      </c>
      <c r="G12" s="11">
        <f>SUM(I27:I32)/SUM(I27:J32)</f>
        <v>0.031446540880503145</v>
      </c>
    </row>
    <row r="13" spans="1:7" ht="12.75" thickBot="1">
      <c r="A13">
        <v>1983</v>
      </c>
      <c r="B13" s="25">
        <v>8</v>
      </c>
      <c r="C13" s="11">
        <f>SUM('Baja Verapaz'!H27)/'Percentage Breakdowns'!$B$13</f>
        <v>0.375</v>
      </c>
      <c r="D13" s="11">
        <f>SUM('Baja Verapaz'!I27)/'Percentage Breakdowns'!$B$13</f>
        <v>0.625</v>
      </c>
      <c r="E13" s="11">
        <f>SUM('Baja Verapaz'!J27)/'Percentage Breakdowns'!$B$13</f>
        <v>0</v>
      </c>
      <c r="F13" s="11">
        <f>'Baja Verapaz'!H27/SUM('Baja Verapaz'!$H$27:$I$27)</f>
        <v>0.375</v>
      </c>
      <c r="G13" s="11">
        <f>'Baja Verapaz'!I27/SUM('Baja Verapaz'!$H$27:$I$27)</f>
        <v>0.625</v>
      </c>
    </row>
    <row r="22" spans="1:15" ht="12">
      <c r="A22" s="6">
        <v>8</v>
      </c>
      <c r="B22" s="6">
        <v>1</v>
      </c>
      <c r="C22" s="6">
        <v>1982</v>
      </c>
      <c r="D22" t="s">
        <v>39</v>
      </c>
      <c r="E22" t="s">
        <v>17</v>
      </c>
      <c r="F22" t="s">
        <v>18</v>
      </c>
      <c r="G22" t="s">
        <v>38</v>
      </c>
      <c r="H22">
        <v>14</v>
      </c>
      <c r="J22">
        <v>18</v>
      </c>
      <c r="K22">
        <v>14</v>
      </c>
      <c r="M22">
        <v>18</v>
      </c>
      <c r="N22" s="1">
        <f aca="true" t="shared" si="0" ref="N22:N32">SUM(K22:M22)</f>
        <v>32</v>
      </c>
      <c r="O22">
        <v>1</v>
      </c>
    </row>
    <row r="23" spans="1:15" ht="12">
      <c r="A23" s="6">
        <v>2</v>
      </c>
      <c r="B23" s="6">
        <v>1</v>
      </c>
      <c r="C23" s="6">
        <v>1982</v>
      </c>
      <c r="D23" t="s">
        <v>45</v>
      </c>
      <c r="E23" t="s">
        <v>17</v>
      </c>
      <c r="F23" t="s">
        <v>18</v>
      </c>
      <c r="G23" t="s">
        <v>44</v>
      </c>
      <c r="H23">
        <v>18</v>
      </c>
      <c r="K23">
        <v>18</v>
      </c>
      <c r="N23" s="1">
        <f t="shared" si="0"/>
        <v>18</v>
      </c>
      <c r="O23">
        <v>1</v>
      </c>
    </row>
    <row r="24" spans="1:15" ht="12">
      <c r="A24" s="6">
        <v>4</v>
      </c>
      <c r="B24" s="6">
        <v>1</v>
      </c>
      <c r="C24" s="6">
        <v>1982</v>
      </c>
      <c r="E24" t="s">
        <v>17</v>
      </c>
      <c r="F24" t="s">
        <v>18</v>
      </c>
      <c r="G24" t="s">
        <v>46</v>
      </c>
      <c r="H24">
        <v>7</v>
      </c>
      <c r="K24">
        <v>7</v>
      </c>
      <c r="N24" s="1">
        <f t="shared" si="0"/>
        <v>7</v>
      </c>
      <c r="O24">
        <v>1</v>
      </c>
    </row>
    <row r="25" spans="1:15" ht="12">
      <c r="A25" s="6">
        <v>1</v>
      </c>
      <c r="B25" s="6">
        <v>1</v>
      </c>
      <c r="C25" s="6">
        <v>1982</v>
      </c>
      <c r="D25" t="s">
        <v>48</v>
      </c>
      <c r="E25" t="s">
        <v>17</v>
      </c>
      <c r="F25" t="s">
        <v>18</v>
      </c>
      <c r="G25" t="s">
        <v>49</v>
      </c>
      <c r="H25">
        <v>9</v>
      </c>
      <c r="J25">
        <v>23</v>
      </c>
      <c r="K25">
        <v>8</v>
      </c>
      <c r="L25">
        <v>1</v>
      </c>
      <c r="M25">
        <v>23</v>
      </c>
      <c r="N25" s="1">
        <f t="shared" si="0"/>
        <v>32</v>
      </c>
      <c r="O25">
        <v>2</v>
      </c>
    </row>
    <row r="26" spans="1:15" ht="12">
      <c r="A26" s="6">
        <v>7</v>
      </c>
      <c r="B26" s="6">
        <v>1</v>
      </c>
      <c r="C26" s="6">
        <v>1982</v>
      </c>
      <c r="D26" t="s">
        <v>42</v>
      </c>
      <c r="E26" t="s">
        <v>17</v>
      </c>
      <c r="F26" t="s">
        <v>18</v>
      </c>
      <c r="G26" t="s">
        <v>11</v>
      </c>
      <c r="H26">
        <v>5</v>
      </c>
      <c r="J26">
        <v>1</v>
      </c>
      <c r="K26">
        <v>5</v>
      </c>
      <c r="M26">
        <v>1</v>
      </c>
      <c r="N26" s="1">
        <f t="shared" si="0"/>
        <v>6</v>
      </c>
      <c r="O26">
        <v>1</v>
      </c>
    </row>
    <row r="27" spans="1:15" ht="12">
      <c r="A27" s="6">
        <v>14</v>
      </c>
      <c r="B27" s="6">
        <v>5</v>
      </c>
      <c r="C27" s="6">
        <v>1982</v>
      </c>
      <c r="D27" t="s">
        <v>40</v>
      </c>
      <c r="E27" t="s">
        <v>17</v>
      </c>
      <c r="F27" t="s">
        <v>18</v>
      </c>
      <c r="G27" t="s">
        <v>41</v>
      </c>
      <c r="H27">
        <v>1</v>
      </c>
      <c r="J27">
        <v>93</v>
      </c>
      <c r="K27">
        <v>1</v>
      </c>
      <c r="M27">
        <v>93</v>
      </c>
      <c r="N27" s="1">
        <f t="shared" si="0"/>
        <v>94</v>
      </c>
      <c r="O27">
        <v>1</v>
      </c>
    </row>
    <row r="28" spans="1:15" ht="12">
      <c r="A28" s="6">
        <v>18</v>
      </c>
      <c r="B28" s="6">
        <v>7</v>
      </c>
      <c r="C28" s="6">
        <v>1982</v>
      </c>
      <c r="D28" t="s">
        <v>37</v>
      </c>
      <c r="E28" t="s">
        <v>17</v>
      </c>
      <c r="F28" t="s">
        <v>18</v>
      </c>
      <c r="G28" t="s">
        <v>38</v>
      </c>
      <c r="H28">
        <v>220</v>
      </c>
      <c r="I28">
        <v>2</v>
      </c>
      <c r="J28">
        <v>7</v>
      </c>
      <c r="K28">
        <f>12+29+28+37+9</f>
        <v>115</v>
      </c>
      <c r="L28">
        <f>16+30+31+22+8</f>
        <v>107</v>
      </c>
      <c r="M28">
        <v>7</v>
      </c>
      <c r="N28" s="1">
        <f t="shared" si="0"/>
        <v>229</v>
      </c>
      <c r="O28">
        <v>1</v>
      </c>
    </row>
    <row r="29" spans="1:15" ht="12">
      <c r="A29" s="6">
        <v>13</v>
      </c>
      <c r="B29" s="6">
        <v>9</v>
      </c>
      <c r="C29" s="6">
        <v>1982</v>
      </c>
      <c r="D29" t="s">
        <v>35</v>
      </c>
      <c r="E29" t="s">
        <v>17</v>
      </c>
      <c r="F29" t="s">
        <v>18</v>
      </c>
      <c r="G29" t="s">
        <v>36</v>
      </c>
      <c r="H29">
        <v>94</v>
      </c>
      <c r="I29">
        <v>3</v>
      </c>
      <c r="J29">
        <v>13</v>
      </c>
      <c r="K29">
        <f>13+28+5</f>
        <v>46</v>
      </c>
      <c r="L29">
        <f>17+31+3</f>
        <v>51</v>
      </c>
      <c r="M29">
        <v>13</v>
      </c>
      <c r="N29" s="1">
        <f t="shared" si="0"/>
        <v>110</v>
      </c>
      <c r="O29">
        <v>1</v>
      </c>
    </row>
    <row r="30" spans="1:15" ht="12">
      <c r="A30" s="6">
        <v>25</v>
      </c>
      <c r="B30" s="6">
        <v>10</v>
      </c>
      <c r="C30" s="6">
        <v>1982</v>
      </c>
      <c r="D30" t="s">
        <v>42</v>
      </c>
      <c r="E30" t="s">
        <v>17</v>
      </c>
      <c r="F30" t="s">
        <v>18</v>
      </c>
      <c r="G30" t="s">
        <v>30</v>
      </c>
      <c r="H30">
        <v>5</v>
      </c>
      <c r="K30">
        <v>5</v>
      </c>
      <c r="N30" s="1">
        <f t="shared" si="0"/>
        <v>5</v>
      </c>
      <c r="O30">
        <v>1</v>
      </c>
    </row>
    <row r="31" spans="1:15" ht="12">
      <c r="A31" s="6">
        <v>14</v>
      </c>
      <c r="B31" s="6">
        <v>11</v>
      </c>
      <c r="C31" s="6">
        <v>1982</v>
      </c>
      <c r="D31" t="s">
        <v>43</v>
      </c>
      <c r="E31" t="s">
        <v>17</v>
      </c>
      <c r="F31" t="s">
        <v>18</v>
      </c>
      <c r="G31" t="s">
        <v>32</v>
      </c>
      <c r="H31">
        <v>3</v>
      </c>
      <c r="J31">
        <v>37</v>
      </c>
      <c r="K31">
        <v>2</v>
      </c>
      <c r="L31">
        <v>1</v>
      </c>
      <c r="M31">
        <v>37</v>
      </c>
      <c r="N31" s="1">
        <f t="shared" si="0"/>
        <v>40</v>
      </c>
      <c r="O31">
        <v>1</v>
      </c>
    </row>
    <row r="32" spans="1:15" ht="12">
      <c r="A32" s="6">
        <v>26</v>
      </c>
      <c r="B32" s="6">
        <v>11</v>
      </c>
      <c r="C32" s="6">
        <v>1982</v>
      </c>
      <c r="D32" t="s">
        <v>47</v>
      </c>
      <c r="E32" t="s">
        <v>17</v>
      </c>
      <c r="F32" t="s">
        <v>18</v>
      </c>
      <c r="G32" t="s">
        <v>11</v>
      </c>
      <c r="H32">
        <v>5</v>
      </c>
      <c r="J32">
        <v>4</v>
      </c>
      <c r="K32">
        <v>4</v>
      </c>
      <c r="L32">
        <v>1</v>
      </c>
      <c r="M32">
        <v>4</v>
      </c>
      <c r="N32" s="1">
        <f t="shared" si="0"/>
        <v>9</v>
      </c>
      <c r="O32">
        <v>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selection activeCell="E23" sqref="E23:E27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9.28125" style="0" bestFit="1" customWidth="1"/>
  </cols>
  <sheetData>
    <row r="2" spans="3:10" ht="12">
      <c r="C2" s="7" t="s">
        <v>17</v>
      </c>
      <c r="D2" s="7" t="s">
        <v>34</v>
      </c>
      <c r="E2" s="8"/>
      <c r="F2" s="8"/>
      <c r="G2" s="17"/>
      <c r="H2" s="17"/>
      <c r="I2" s="8"/>
      <c r="J2" s="18"/>
    </row>
    <row r="3" spans="2:10" ht="12">
      <c r="B3" s="1" t="s">
        <v>59</v>
      </c>
      <c r="C3">
        <f>SUM('Data by Municpal'!N3:N4,'Data by Municpal'!N6:N15,'Data by Municpal'!N17:N21,'Data by Municpal'!N23:N28,'Data by Municpal'!N30)</f>
        <v>1133</v>
      </c>
      <c r="D3">
        <f>'Data by Municpal'!N32</f>
        <v>6</v>
      </c>
      <c r="E3" s="2"/>
      <c r="F3" s="2"/>
      <c r="G3" s="2"/>
      <c r="H3" s="2"/>
      <c r="I3" s="2"/>
      <c r="J3" s="8"/>
    </row>
    <row r="4" spans="2:10" ht="12">
      <c r="B4" s="1" t="s">
        <v>60</v>
      </c>
      <c r="C4" s="11">
        <f>C3/($C$3+$D$3)</f>
        <v>0.9947322212467077</v>
      </c>
      <c r="D4" s="11">
        <f>D3/($C$3+$D$3)</f>
        <v>0.0052677787532923615</v>
      </c>
      <c r="E4" s="14"/>
      <c r="F4" s="14"/>
      <c r="G4" s="14"/>
      <c r="H4" s="14"/>
      <c r="I4" s="14"/>
      <c r="J4" s="14"/>
    </row>
    <row r="5" spans="2:10" ht="12">
      <c r="B5" s="1"/>
      <c r="E5" s="2"/>
      <c r="F5" s="2"/>
      <c r="G5" s="2"/>
      <c r="H5" s="2"/>
      <c r="I5" s="2"/>
      <c r="J5" s="2"/>
    </row>
    <row r="6" spans="2:4" ht="12">
      <c r="B6" s="7" t="s">
        <v>61</v>
      </c>
      <c r="C6" s="7" t="s">
        <v>17</v>
      </c>
      <c r="D6" s="7" t="s">
        <v>34</v>
      </c>
    </row>
    <row r="7" spans="2:4" ht="12">
      <c r="B7" s="12">
        <v>1980</v>
      </c>
      <c r="C7">
        <f>SUM('Data by Municpal'!N3:N4)</f>
        <v>121</v>
      </c>
      <c r="D7">
        <v>0</v>
      </c>
    </row>
    <row r="8" spans="2:4" s="2" customFormat="1" ht="12">
      <c r="B8" s="13"/>
      <c r="C8" s="21">
        <f>C7/($C$7+$D$7)</f>
        <v>1</v>
      </c>
      <c r="D8" s="21">
        <f>D7/($C$7+$D$7)</f>
        <v>0</v>
      </c>
    </row>
    <row r="9" spans="2:4" ht="12">
      <c r="B9" s="15">
        <v>1981</v>
      </c>
      <c r="C9">
        <f>SUM('Data by Municpal'!N6:N15)</f>
        <v>422</v>
      </c>
      <c r="D9">
        <f>D3</f>
        <v>6</v>
      </c>
    </row>
    <row r="10" spans="2:4" ht="12">
      <c r="B10" s="15"/>
      <c r="C10" s="21">
        <f>C9/($C$9+$D$9)</f>
        <v>0.985981308411215</v>
      </c>
      <c r="D10" s="21">
        <f>D9/($C$9+$D$9)</f>
        <v>0.014018691588785047</v>
      </c>
    </row>
    <row r="11" spans="2:9" ht="12">
      <c r="B11" s="15" t="s">
        <v>62</v>
      </c>
      <c r="C11" s="20">
        <f>SUM('Data by Municpal'!N17:N21)</f>
        <v>95</v>
      </c>
      <c r="D11" s="20">
        <v>0</v>
      </c>
      <c r="F11" t="s">
        <v>65</v>
      </c>
      <c r="I11">
        <f>SUM(C23:D25)</f>
        <v>644</v>
      </c>
    </row>
    <row r="12" spans="2:9" ht="12">
      <c r="B12" s="15"/>
      <c r="C12" s="21">
        <f>C11/($C$11+$D$11)</f>
        <v>1</v>
      </c>
      <c r="D12" s="21">
        <f>D11/($C$11+$D$11)</f>
        <v>0</v>
      </c>
      <c r="F12" t="s">
        <v>66</v>
      </c>
      <c r="I12">
        <f>SUM(C26:D27)</f>
        <v>495</v>
      </c>
    </row>
    <row r="13" spans="2:4" ht="12">
      <c r="B13" s="15" t="s">
        <v>63</v>
      </c>
      <c r="C13">
        <f>SUM('Data by Municpal'!N23:N28)</f>
        <v>487</v>
      </c>
      <c r="D13">
        <v>0</v>
      </c>
    </row>
    <row r="14" spans="2:4" ht="12">
      <c r="B14" s="15"/>
      <c r="C14" s="21">
        <f>C13/($C$13+$D$13)</f>
        <v>1</v>
      </c>
      <c r="D14" s="21">
        <f>D13/($C$13+$D$13)</f>
        <v>0</v>
      </c>
    </row>
    <row r="15" spans="2:4" ht="12">
      <c r="B15" s="15">
        <v>1983</v>
      </c>
      <c r="C15">
        <f>SUM('Data by Municpal'!N30)</f>
        <v>8</v>
      </c>
      <c r="D15">
        <v>0</v>
      </c>
    </row>
    <row r="16" spans="2:4" ht="12">
      <c r="B16" s="15"/>
      <c r="C16" s="21">
        <f>C15/($C$15+$D$15)</f>
        <v>1</v>
      </c>
      <c r="D16" s="21">
        <f>D15/($C$15+$D$15)</f>
        <v>0</v>
      </c>
    </row>
    <row r="17" ht="12">
      <c r="B17" s="16"/>
    </row>
    <row r="18" ht="12">
      <c r="J18" s="2"/>
    </row>
    <row r="22" ht="12.75" thickBot="1">
      <c r="F22" t="s">
        <v>67</v>
      </c>
    </row>
    <row r="23" spans="2:6" ht="12">
      <c r="B23" s="12">
        <v>1980</v>
      </c>
      <c r="C23">
        <v>121</v>
      </c>
      <c r="D23">
        <v>0</v>
      </c>
      <c r="E23" s="23">
        <f aca="true" t="shared" si="0" ref="E23:E28">SUM(C23:D23)</f>
        <v>121</v>
      </c>
      <c r="F23" s="11">
        <f>(C23+D23)/($C$28+$D$28)</f>
        <v>0.10623353819139596</v>
      </c>
    </row>
    <row r="24" spans="2:6" ht="12">
      <c r="B24" s="15">
        <v>1981</v>
      </c>
      <c r="C24">
        <v>422</v>
      </c>
      <c r="D24">
        <v>6</v>
      </c>
      <c r="E24" s="24">
        <f t="shared" si="0"/>
        <v>428</v>
      </c>
      <c r="F24" s="11">
        <f>(C24+D24)/($C$28+$D$28)</f>
        <v>0.37576821773485514</v>
      </c>
    </row>
    <row r="25" spans="2:6" ht="12">
      <c r="B25" s="15" t="s">
        <v>64</v>
      </c>
      <c r="C25">
        <v>95</v>
      </c>
      <c r="D25">
        <v>0</v>
      </c>
      <c r="E25" s="24">
        <f t="shared" si="0"/>
        <v>95</v>
      </c>
      <c r="F25" s="11">
        <f>(C25+D25)/($C$28+$D$28)</f>
        <v>0.08340649692712906</v>
      </c>
    </row>
    <row r="26" spans="2:6" ht="12">
      <c r="B26" s="15" t="s">
        <v>63</v>
      </c>
      <c r="C26">
        <v>487</v>
      </c>
      <c r="D26">
        <v>0</v>
      </c>
      <c r="E26" s="24">
        <f t="shared" si="0"/>
        <v>487</v>
      </c>
      <c r="F26" s="11">
        <f>(C26+D26)/($C$28+$D$28)</f>
        <v>0.42756804214223004</v>
      </c>
    </row>
    <row r="27" spans="2:6" ht="12.75" thickBot="1">
      <c r="B27" s="8">
        <v>1983</v>
      </c>
      <c r="C27" s="22">
        <v>8</v>
      </c>
      <c r="D27" s="22">
        <v>0</v>
      </c>
      <c r="E27" s="24">
        <f t="shared" si="0"/>
        <v>8</v>
      </c>
      <c r="F27" s="11">
        <f>(C27+D27)/($C$28+$D$28)</f>
        <v>0.007023705004389816</v>
      </c>
    </row>
    <row r="28" spans="3:5" ht="12.75" thickBot="1">
      <c r="C28">
        <f>SUM(C23:C27)</f>
        <v>1133</v>
      </c>
      <c r="D28">
        <f>SUM(D23:D27)</f>
        <v>6</v>
      </c>
      <c r="E28" s="25">
        <f t="shared" si="0"/>
        <v>1139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6"/>
  <sheetViews>
    <sheetView workbookViewId="0" topLeftCell="A1">
      <selection activeCell="D31" sqref="D31"/>
    </sheetView>
  </sheetViews>
  <sheetFormatPr defaultColWidth="8.8515625" defaultRowHeight="12.75"/>
  <cols>
    <col min="1" max="1" width="4.7109375" style="6" customWidth="1"/>
    <col min="2" max="2" width="6.00390625" style="6" customWidth="1"/>
    <col min="3" max="3" width="5.00390625" style="6" customWidth="1"/>
    <col min="4" max="4" width="19.8515625" style="0" bestFit="1" customWidth="1"/>
    <col min="5" max="5" width="15.8515625" style="0" bestFit="1" customWidth="1"/>
    <col min="6" max="6" width="6.8515625" style="0" customWidth="1"/>
    <col min="7" max="7" width="9.8515625" style="0" customWidth="1"/>
    <col min="8" max="9" width="7.00390625" style="0" customWidth="1"/>
    <col min="10" max="10" width="5.421875" style="0" customWidth="1"/>
    <col min="11" max="11" width="6.28125" style="0" customWidth="1"/>
    <col min="12" max="12" width="7.8515625" style="0" bestFit="1" customWidth="1"/>
    <col min="13" max="13" width="5.28125" style="0" customWidth="1"/>
    <col min="14" max="14" width="5.28125" style="1" customWidth="1"/>
  </cols>
  <sheetData>
    <row r="1" spans="1:15" ht="12.75" customHeight="1">
      <c r="A1" s="28" t="s">
        <v>0</v>
      </c>
      <c r="B1" s="28"/>
      <c r="C1" s="28"/>
      <c r="D1" s="28" t="s">
        <v>1</v>
      </c>
      <c r="E1" s="27"/>
      <c r="F1" s="27"/>
      <c r="G1" s="3" t="s">
        <v>2</v>
      </c>
      <c r="H1" s="26" t="s">
        <v>3</v>
      </c>
      <c r="I1" s="26"/>
      <c r="J1" s="27"/>
      <c r="K1" s="26" t="s">
        <v>4</v>
      </c>
      <c r="L1" s="26"/>
      <c r="M1" s="27"/>
      <c r="N1" s="3" t="s">
        <v>22</v>
      </c>
      <c r="O1" s="1" t="s">
        <v>10</v>
      </c>
    </row>
    <row r="2" spans="1:15" s="5" customFormat="1" ht="12">
      <c r="A2" s="4" t="s">
        <v>5</v>
      </c>
      <c r="B2" s="4" t="s">
        <v>6</v>
      </c>
      <c r="C2" s="4" t="s">
        <v>7</v>
      </c>
      <c r="D2" s="4" t="s">
        <v>13</v>
      </c>
      <c r="E2" s="4" t="s">
        <v>8</v>
      </c>
      <c r="F2" s="4" t="s">
        <v>9</v>
      </c>
      <c r="G2" s="4"/>
      <c r="H2" s="4" t="s">
        <v>15</v>
      </c>
      <c r="I2" s="4" t="s">
        <v>16</v>
      </c>
      <c r="J2" s="4" t="s">
        <v>20</v>
      </c>
      <c r="K2" s="4" t="s">
        <v>12</v>
      </c>
      <c r="L2" s="4" t="s">
        <v>14</v>
      </c>
      <c r="M2" s="7" t="s">
        <v>20</v>
      </c>
      <c r="N2" s="8"/>
      <c r="O2" s="2"/>
    </row>
    <row r="3" spans="1:15" ht="12">
      <c r="A3" s="6">
        <v>20</v>
      </c>
      <c r="B3" s="6">
        <v>9</v>
      </c>
      <c r="C3" s="6">
        <v>1980</v>
      </c>
      <c r="D3" t="s">
        <v>29</v>
      </c>
      <c r="E3" t="s">
        <v>17</v>
      </c>
      <c r="F3" t="s">
        <v>18</v>
      </c>
      <c r="G3" t="s">
        <v>11</v>
      </c>
      <c r="H3">
        <v>1</v>
      </c>
      <c r="J3">
        <v>20</v>
      </c>
      <c r="K3">
        <v>1</v>
      </c>
      <c r="M3">
        <v>20</v>
      </c>
      <c r="N3" s="1">
        <v>21</v>
      </c>
      <c r="O3">
        <v>1</v>
      </c>
    </row>
    <row r="4" spans="1:15" s="5" customFormat="1" ht="12">
      <c r="A4" s="19">
        <v>14</v>
      </c>
      <c r="B4" s="19">
        <v>9</v>
      </c>
      <c r="C4" s="19">
        <v>1980</v>
      </c>
      <c r="D4" s="5" t="s">
        <v>48</v>
      </c>
      <c r="E4" s="5" t="s">
        <v>17</v>
      </c>
      <c r="F4" s="5" t="s">
        <v>18</v>
      </c>
      <c r="G4" s="5" t="s">
        <v>19</v>
      </c>
      <c r="H4" s="5">
        <v>8</v>
      </c>
      <c r="J4" s="5">
        <v>92</v>
      </c>
      <c r="K4" s="5">
        <v>7</v>
      </c>
      <c r="L4" s="5">
        <v>1</v>
      </c>
      <c r="M4" s="5">
        <v>92</v>
      </c>
      <c r="N4" s="7">
        <f>SUM(K4:M4)</f>
        <v>100</v>
      </c>
      <c r="O4" s="5">
        <v>1</v>
      </c>
    </row>
    <row r="6" spans="1:15" ht="12">
      <c r="A6" s="6">
        <v>17</v>
      </c>
      <c r="B6" s="6">
        <v>3</v>
      </c>
      <c r="C6" s="6">
        <v>1981</v>
      </c>
      <c r="E6" t="s">
        <v>17</v>
      </c>
      <c r="F6" t="s">
        <v>18</v>
      </c>
      <c r="G6" t="s">
        <v>25</v>
      </c>
      <c r="H6">
        <v>15</v>
      </c>
      <c r="J6">
        <v>0</v>
      </c>
      <c r="K6">
        <v>15</v>
      </c>
      <c r="M6">
        <v>0</v>
      </c>
      <c r="N6" s="1">
        <f aca="true" t="shared" si="0" ref="N6:N15">SUM(K6:M6)</f>
        <v>15</v>
      </c>
      <c r="O6">
        <v>1</v>
      </c>
    </row>
    <row r="7" spans="1:15" ht="12">
      <c r="A7" s="6">
        <v>19</v>
      </c>
      <c r="B7" s="6">
        <v>3</v>
      </c>
      <c r="C7" s="6">
        <v>1981</v>
      </c>
      <c r="E7" t="s">
        <v>17</v>
      </c>
      <c r="F7" t="s">
        <v>18</v>
      </c>
      <c r="G7" t="s">
        <v>25</v>
      </c>
      <c r="H7">
        <v>10</v>
      </c>
      <c r="J7" s="9">
        <v>5</v>
      </c>
      <c r="K7">
        <v>10</v>
      </c>
      <c r="M7" s="9">
        <v>5</v>
      </c>
      <c r="N7" s="1">
        <f t="shared" si="0"/>
        <v>15</v>
      </c>
      <c r="O7">
        <v>1</v>
      </c>
    </row>
    <row r="8" spans="2:15" ht="12">
      <c r="B8" s="6">
        <v>8</v>
      </c>
      <c r="C8" s="6">
        <v>1981</v>
      </c>
      <c r="D8" t="s">
        <v>31</v>
      </c>
      <c r="E8" t="s">
        <v>17</v>
      </c>
      <c r="F8" t="s">
        <v>18</v>
      </c>
      <c r="G8" t="s">
        <v>32</v>
      </c>
      <c r="H8">
        <v>25</v>
      </c>
      <c r="K8">
        <v>7</v>
      </c>
      <c r="L8">
        <v>18</v>
      </c>
      <c r="N8" s="1">
        <f t="shared" si="0"/>
        <v>25</v>
      </c>
      <c r="O8">
        <v>2</v>
      </c>
    </row>
    <row r="9" spans="1:15" ht="12">
      <c r="A9" s="6">
        <v>15</v>
      </c>
      <c r="B9" s="6">
        <v>9</v>
      </c>
      <c r="C9" s="6">
        <v>1981</v>
      </c>
      <c r="D9" t="s">
        <v>21</v>
      </c>
      <c r="E9" t="s">
        <v>17</v>
      </c>
      <c r="F9" t="s">
        <v>18</v>
      </c>
      <c r="G9" t="s">
        <v>23</v>
      </c>
      <c r="H9">
        <v>6</v>
      </c>
      <c r="J9">
        <v>200</v>
      </c>
      <c r="K9">
        <v>5</v>
      </c>
      <c r="L9">
        <v>1</v>
      </c>
      <c r="M9">
        <v>200</v>
      </c>
      <c r="N9" s="1">
        <f t="shared" si="0"/>
        <v>206</v>
      </c>
      <c r="O9">
        <v>1</v>
      </c>
    </row>
    <row r="10" spans="1:15" ht="12">
      <c r="A10" s="6">
        <v>22</v>
      </c>
      <c r="B10" s="6">
        <v>9</v>
      </c>
      <c r="C10" s="6">
        <v>1981</v>
      </c>
      <c r="D10" t="s">
        <v>50</v>
      </c>
      <c r="E10" t="s">
        <v>17</v>
      </c>
      <c r="F10" t="s">
        <v>18</v>
      </c>
      <c r="G10" t="s">
        <v>51</v>
      </c>
      <c r="H10">
        <v>15</v>
      </c>
      <c r="J10">
        <v>33</v>
      </c>
      <c r="K10">
        <v>15</v>
      </c>
      <c r="M10">
        <v>33</v>
      </c>
      <c r="N10" s="1">
        <f t="shared" si="0"/>
        <v>48</v>
      </c>
      <c r="O10">
        <v>1</v>
      </c>
    </row>
    <row r="11" spans="1:15" ht="12">
      <c r="A11" s="6">
        <v>11</v>
      </c>
      <c r="B11" s="6">
        <v>11</v>
      </c>
      <c r="C11" s="6">
        <v>1981</v>
      </c>
      <c r="D11" t="s">
        <v>29</v>
      </c>
      <c r="E11" t="s">
        <v>17</v>
      </c>
      <c r="F11" t="s">
        <v>18</v>
      </c>
      <c r="G11" t="s">
        <v>30</v>
      </c>
      <c r="H11">
        <v>10</v>
      </c>
      <c r="J11">
        <v>20</v>
      </c>
      <c r="K11">
        <v>10</v>
      </c>
      <c r="M11">
        <v>20</v>
      </c>
      <c r="N11" s="1">
        <f t="shared" si="0"/>
        <v>30</v>
      </c>
      <c r="O11">
        <v>2</v>
      </c>
    </row>
    <row r="12" spans="1:15" ht="12">
      <c r="A12" s="6">
        <v>4</v>
      </c>
      <c r="B12" s="6">
        <v>12</v>
      </c>
      <c r="C12" s="6">
        <v>1981</v>
      </c>
      <c r="D12" t="s">
        <v>26</v>
      </c>
      <c r="E12" t="s">
        <v>17</v>
      </c>
      <c r="F12" t="s">
        <v>18</v>
      </c>
      <c r="G12" t="s">
        <v>27</v>
      </c>
      <c r="H12">
        <v>47</v>
      </c>
      <c r="I12">
        <v>4</v>
      </c>
      <c r="J12">
        <v>7</v>
      </c>
      <c r="K12">
        <v>50</v>
      </c>
      <c r="L12">
        <v>1</v>
      </c>
      <c r="M12">
        <v>7</v>
      </c>
      <c r="N12" s="1">
        <f t="shared" si="0"/>
        <v>58</v>
      </c>
      <c r="O12">
        <v>1</v>
      </c>
    </row>
    <row r="13" spans="2:15" ht="12">
      <c r="B13" s="6">
        <v>12</v>
      </c>
      <c r="C13" s="6">
        <v>1981</v>
      </c>
      <c r="D13" t="s">
        <v>28</v>
      </c>
      <c r="E13" t="s">
        <v>17</v>
      </c>
      <c r="F13" t="s">
        <v>18</v>
      </c>
      <c r="G13" t="s">
        <v>11</v>
      </c>
      <c r="J13">
        <v>5</v>
      </c>
      <c r="M13">
        <v>5</v>
      </c>
      <c r="N13" s="1">
        <f t="shared" si="0"/>
        <v>5</v>
      </c>
      <c r="O13">
        <v>1</v>
      </c>
    </row>
    <row r="14" spans="3:15" ht="12">
      <c r="C14" s="6">
        <v>1981</v>
      </c>
      <c r="D14" t="s">
        <v>24</v>
      </c>
      <c r="E14" t="s">
        <v>17</v>
      </c>
      <c r="F14" t="s">
        <v>18</v>
      </c>
      <c r="G14" t="s">
        <v>11</v>
      </c>
      <c r="J14">
        <v>10</v>
      </c>
      <c r="M14">
        <v>10</v>
      </c>
      <c r="N14" s="1">
        <f t="shared" si="0"/>
        <v>10</v>
      </c>
      <c r="O14">
        <v>1</v>
      </c>
    </row>
    <row r="15" spans="1:15" s="5" customFormat="1" ht="12">
      <c r="A15" s="19"/>
      <c r="B15" s="19"/>
      <c r="C15" s="19">
        <v>1981</v>
      </c>
      <c r="D15" s="5" t="s">
        <v>24</v>
      </c>
      <c r="E15" s="5" t="s">
        <v>17</v>
      </c>
      <c r="F15" s="5" t="s">
        <v>18</v>
      </c>
      <c r="G15" s="5" t="s">
        <v>52</v>
      </c>
      <c r="J15" s="5">
        <v>10</v>
      </c>
      <c r="M15" s="5">
        <v>10</v>
      </c>
      <c r="N15" s="7">
        <f t="shared" si="0"/>
        <v>10</v>
      </c>
      <c r="O15" s="5">
        <v>1</v>
      </c>
    </row>
    <row r="17" spans="1:15" ht="12">
      <c r="A17" s="6">
        <v>8</v>
      </c>
      <c r="B17" s="6">
        <v>1</v>
      </c>
      <c r="C17" s="6">
        <v>1982</v>
      </c>
      <c r="D17" t="s">
        <v>39</v>
      </c>
      <c r="E17" t="s">
        <v>17</v>
      </c>
      <c r="F17" t="s">
        <v>18</v>
      </c>
      <c r="G17" t="s">
        <v>38</v>
      </c>
      <c r="H17">
        <v>14</v>
      </c>
      <c r="J17">
        <v>18</v>
      </c>
      <c r="K17">
        <v>14</v>
      </c>
      <c r="M17">
        <v>18</v>
      </c>
      <c r="N17" s="1">
        <f>SUM(K17:M17)</f>
        <v>32</v>
      </c>
      <c r="O17">
        <v>1</v>
      </c>
    </row>
    <row r="18" spans="1:15" ht="12">
      <c r="A18" s="6">
        <v>2</v>
      </c>
      <c r="B18" s="6">
        <v>1</v>
      </c>
      <c r="C18" s="6">
        <v>1982</v>
      </c>
      <c r="D18" t="s">
        <v>45</v>
      </c>
      <c r="E18" t="s">
        <v>17</v>
      </c>
      <c r="F18" t="s">
        <v>18</v>
      </c>
      <c r="G18" t="s">
        <v>44</v>
      </c>
      <c r="H18">
        <v>18</v>
      </c>
      <c r="K18">
        <v>18</v>
      </c>
      <c r="N18" s="1">
        <f>SUM(K18:M18)</f>
        <v>18</v>
      </c>
      <c r="O18">
        <v>1</v>
      </c>
    </row>
    <row r="19" spans="1:15" ht="12">
      <c r="A19" s="6">
        <v>4</v>
      </c>
      <c r="B19" s="6">
        <v>1</v>
      </c>
      <c r="C19" s="6">
        <v>1982</v>
      </c>
      <c r="E19" t="s">
        <v>17</v>
      </c>
      <c r="F19" t="s">
        <v>18</v>
      </c>
      <c r="G19" t="s">
        <v>46</v>
      </c>
      <c r="H19">
        <v>7</v>
      </c>
      <c r="K19">
        <v>7</v>
      </c>
      <c r="N19" s="1">
        <f>SUM(K19:M19)</f>
        <v>7</v>
      </c>
      <c r="O19">
        <v>1</v>
      </c>
    </row>
    <row r="20" spans="1:15" ht="12">
      <c r="A20" s="6">
        <v>1</v>
      </c>
      <c r="B20" s="6">
        <v>1</v>
      </c>
      <c r="C20" s="6">
        <v>1982</v>
      </c>
      <c r="D20" t="s">
        <v>48</v>
      </c>
      <c r="E20" t="s">
        <v>17</v>
      </c>
      <c r="F20" t="s">
        <v>18</v>
      </c>
      <c r="G20" t="s">
        <v>49</v>
      </c>
      <c r="H20">
        <v>9</v>
      </c>
      <c r="J20">
        <v>23</v>
      </c>
      <c r="K20">
        <v>8</v>
      </c>
      <c r="L20">
        <v>1</v>
      </c>
      <c r="M20">
        <v>23</v>
      </c>
      <c r="N20" s="1">
        <f>SUM(K20:M20)</f>
        <v>32</v>
      </c>
      <c r="O20">
        <v>2</v>
      </c>
    </row>
    <row r="21" spans="1:15" s="5" customFormat="1" ht="12">
      <c r="A21" s="19">
        <v>7</v>
      </c>
      <c r="B21" s="19">
        <v>1</v>
      </c>
      <c r="C21" s="19">
        <v>1982</v>
      </c>
      <c r="D21" s="5" t="s">
        <v>42</v>
      </c>
      <c r="E21" s="5" t="s">
        <v>17</v>
      </c>
      <c r="F21" s="5" t="s">
        <v>18</v>
      </c>
      <c r="G21" s="5" t="s">
        <v>11</v>
      </c>
      <c r="H21" s="5">
        <v>5</v>
      </c>
      <c r="J21" s="5">
        <v>1</v>
      </c>
      <c r="K21" s="5">
        <v>5</v>
      </c>
      <c r="M21" s="5">
        <v>1</v>
      </c>
      <c r="N21" s="7">
        <f>SUM(K21:M21)</f>
        <v>6</v>
      </c>
      <c r="O21" s="5">
        <v>1</v>
      </c>
    </row>
    <row r="23" spans="1:15" ht="12">
      <c r="A23" s="6">
        <v>14</v>
      </c>
      <c r="B23" s="6">
        <v>5</v>
      </c>
      <c r="C23" s="6">
        <v>1982</v>
      </c>
      <c r="D23" t="s">
        <v>40</v>
      </c>
      <c r="E23" t="s">
        <v>17</v>
      </c>
      <c r="F23" t="s">
        <v>18</v>
      </c>
      <c r="G23" t="s">
        <v>41</v>
      </c>
      <c r="H23">
        <v>1</v>
      </c>
      <c r="J23">
        <v>93</v>
      </c>
      <c r="K23">
        <v>1</v>
      </c>
      <c r="M23">
        <v>93</v>
      </c>
      <c r="N23" s="1">
        <f aca="true" t="shared" si="1" ref="N23:N28">SUM(K23:M23)</f>
        <v>94</v>
      </c>
      <c r="O23">
        <v>1</v>
      </c>
    </row>
    <row r="24" spans="1:15" ht="12">
      <c r="A24" s="6">
        <v>18</v>
      </c>
      <c r="B24" s="6">
        <v>7</v>
      </c>
      <c r="C24" s="6">
        <v>1982</v>
      </c>
      <c r="D24" t="s">
        <v>37</v>
      </c>
      <c r="E24" t="s">
        <v>17</v>
      </c>
      <c r="F24" t="s">
        <v>18</v>
      </c>
      <c r="G24" t="s">
        <v>38</v>
      </c>
      <c r="H24">
        <v>220</v>
      </c>
      <c r="I24">
        <v>2</v>
      </c>
      <c r="J24">
        <v>7</v>
      </c>
      <c r="K24">
        <f>12+29+28+37+9</f>
        <v>115</v>
      </c>
      <c r="L24">
        <f>16+30+31+22+8</f>
        <v>107</v>
      </c>
      <c r="M24">
        <v>7</v>
      </c>
      <c r="N24" s="1">
        <f t="shared" si="1"/>
        <v>229</v>
      </c>
      <c r="O24">
        <v>1</v>
      </c>
    </row>
    <row r="25" spans="1:15" ht="12">
      <c r="A25" s="6">
        <v>13</v>
      </c>
      <c r="B25" s="6">
        <v>9</v>
      </c>
      <c r="C25" s="6">
        <v>1982</v>
      </c>
      <c r="D25" t="s">
        <v>35</v>
      </c>
      <c r="E25" t="s">
        <v>17</v>
      </c>
      <c r="F25" t="s">
        <v>18</v>
      </c>
      <c r="G25" t="s">
        <v>36</v>
      </c>
      <c r="H25">
        <v>94</v>
      </c>
      <c r="I25">
        <v>3</v>
      </c>
      <c r="J25">
        <v>13</v>
      </c>
      <c r="K25">
        <f>13+28+5</f>
        <v>46</v>
      </c>
      <c r="L25">
        <f>17+31+3</f>
        <v>51</v>
      </c>
      <c r="M25">
        <v>13</v>
      </c>
      <c r="N25" s="1">
        <f t="shared" si="1"/>
        <v>110</v>
      </c>
      <c r="O25">
        <v>1</v>
      </c>
    </row>
    <row r="26" spans="1:15" ht="12">
      <c r="A26" s="6">
        <v>25</v>
      </c>
      <c r="B26" s="6">
        <v>10</v>
      </c>
      <c r="C26" s="6">
        <v>1982</v>
      </c>
      <c r="D26" t="s">
        <v>42</v>
      </c>
      <c r="E26" t="s">
        <v>17</v>
      </c>
      <c r="F26" t="s">
        <v>18</v>
      </c>
      <c r="G26" t="s">
        <v>30</v>
      </c>
      <c r="H26">
        <v>5</v>
      </c>
      <c r="K26">
        <v>5</v>
      </c>
      <c r="N26" s="1">
        <f t="shared" si="1"/>
        <v>5</v>
      </c>
      <c r="O26">
        <v>1</v>
      </c>
    </row>
    <row r="27" spans="1:15" ht="12">
      <c r="A27" s="6">
        <v>14</v>
      </c>
      <c r="B27" s="6">
        <v>11</v>
      </c>
      <c r="C27" s="6">
        <v>1982</v>
      </c>
      <c r="D27" t="s">
        <v>43</v>
      </c>
      <c r="E27" t="s">
        <v>17</v>
      </c>
      <c r="F27" t="s">
        <v>18</v>
      </c>
      <c r="G27" t="s">
        <v>32</v>
      </c>
      <c r="H27">
        <v>3</v>
      </c>
      <c r="J27">
        <v>37</v>
      </c>
      <c r="K27">
        <v>2</v>
      </c>
      <c r="L27">
        <v>1</v>
      </c>
      <c r="M27">
        <v>37</v>
      </c>
      <c r="N27" s="1">
        <f t="shared" si="1"/>
        <v>40</v>
      </c>
      <c r="O27">
        <v>1</v>
      </c>
    </row>
    <row r="28" spans="1:15" s="5" customFormat="1" ht="12">
      <c r="A28" s="19">
        <v>26</v>
      </c>
      <c r="B28" s="19">
        <v>11</v>
      </c>
      <c r="C28" s="19">
        <v>1982</v>
      </c>
      <c r="D28" s="5" t="s">
        <v>47</v>
      </c>
      <c r="E28" s="5" t="s">
        <v>17</v>
      </c>
      <c r="F28" s="5" t="s">
        <v>18</v>
      </c>
      <c r="G28" s="5" t="s">
        <v>11</v>
      </c>
      <c r="H28" s="5">
        <v>5</v>
      </c>
      <c r="J28" s="5">
        <v>4</v>
      </c>
      <c r="K28" s="5">
        <v>4</v>
      </c>
      <c r="L28" s="5">
        <v>1</v>
      </c>
      <c r="M28" s="5">
        <v>4</v>
      </c>
      <c r="N28" s="7">
        <f t="shared" si="1"/>
        <v>9</v>
      </c>
      <c r="O28" s="5">
        <v>1</v>
      </c>
    </row>
    <row r="30" spans="1:15" s="5" customFormat="1" ht="12">
      <c r="A30" s="19">
        <v>2</v>
      </c>
      <c r="B30" s="19">
        <v>3</v>
      </c>
      <c r="C30" s="19">
        <v>1983</v>
      </c>
      <c r="D30" s="5" t="s">
        <v>47</v>
      </c>
      <c r="E30" s="5" t="s">
        <v>17</v>
      </c>
      <c r="F30" s="5" t="s">
        <v>18</v>
      </c>
      <c r="G30" s="5" t="s">
        <v>11</v>
      </c>
      <c r="H30" s="5">
        <v>3</v>
      </c>
      <c r="I30" s="5">
        <v>5</v>
      </c>
      <c r="K30" s="5">
        <v>3</v>
      </c>
      <c r="L30" s="5">
        <v>4</v>
      </c>
      <c r="M30" s="5">
        <v>1</v>
      </c>
      <c r="N30" s="7">
        <f>SUM(K30:M30)</f>
        <v>8</v>
      </c>
      <c r="O30" s="5">
        <v>1</v>
      </c>
    </row>
    <row r="32" spans="1:15" ht="12">
      <c r="A32" s="6">
        <v>7</v>
      </c>
      <c r="B32" s="6">
        <v>9</v>
      </c>
      <c r="C32" s="6">
        <v>1981</v>
      </c>
      <c r="D32" t="s">
        <v>33</v>
      </c>
      <c r="E32" t="s">
        <v>34</v>
      </c>
      <c r="F32" t="s">
        <v>18</v>
      </c>
      <c r="G32" t="s">
        <v>11</v>
      </c>
      <c r="H32">
        <v>6</v>
      </c>
      <c r="K32">
        <v>6</v>
      </c>
      <c r="N32" s="1">
        <f>SUM(K32:M32)</f>
        <v>6</v>
      </c>
      <c r="O32">
        <v>3</v>
      </c>
    </row>
    <row r="35" ht="12">
      <c r="N35" s="1">
        <f>SUM(K35:M35)</f>
        <v>0</v>
      </c>
    </row>
    <row r="41" spans="4:14" ht="12">
      <c r="D41" s="6"/>
      <c r="E41" s="6"/>
      <c r="F41" s="6"/>
      <c r="G41" s="6"/>
      <c r="H41" s="6"/>
      <c r="I41" s="6"/>
      <c r="J41" s="6"/>
      <c r="K41" s="6"/>
      <c r="L41" s="6"/>
      <c r="M41" s="6"/>
      <c r="N41" s="10"/>
    </row>
    <row r="42" spans="4:14" ht="12">
      <c r="D42" s="6"/>
      <c r="E42" s="6"/>
      <c r="F42" s="6"/>
      <c r="G42" s="6"/>
      <c r="H42" s="6"/>
      <c r="I42" s="6"/>
      <c r="J42" s="6"/>
      <c r="K42" s="6"/>
      <c r="L42" s="6"/>
      <c r="M42" s="6"/>
      <c r="N42" s="10"/>
    </row>
    <row r="43" spans="4:14" ht="12">
      <c r="D43" s="6"/>
      <c r="E43" s="6"/>
      <c r="F43" s="6"/>
      <c r="G43" s="6"/>
      <c r="H43" s="6"/>
      <c r="I43" s="6"/>
      <c r="J43" s="6"/>
      <c r="K43" s="6"/>
      <c r="L43" s="6"/>
      <c r="M43" s="6"/>
      <c r="N43" s="10"/>
    </row>
    <row r="44" spans="4:14" ht="12">
      <c r="D44" s="6"/>
      <c r="E44" s="6"/>
      <c r="F44" s="6"/>
      <c r="G44" s="6"/>
      <c r="H44" s="6"/>
      <c r="I44" s="6"/>
      <c r="J44" s="6"/>
      <c r="K44" s="6"/>
      <c r="L44" s="6"/>
      <c r="M44" s="6"/>
      <c r="N44" s="10"/>
    </row>
    <row r="45" spans="4:14" ht="12">
      <c r="D45" s="6"/>
      <c r="E45" s="6"/>
      <c r="F45" s="6"/>
      <c r="G45" s="6"/>
      <c r="H45" s="6"/>
      <c r="I45" s="6"/>
      <c r="J45" s="6"/>
      <c r="K45" s="6"/>
      <c r="L45" s="6"/>
      <c r="M45" s="6"/>
      <c r="N45" s="10"/>
    </row>
    <row r="46" spans="4:14" ht="12">
      <c r="D46" s="6"/>
      <c r="E46" s="6"/>
      <c r="F46" s="6"/>
      <c r="G46" s="6"/>
      <c r="H46" s="6"/>
      <c r="I46" s="6"/>
      <c r="J46" s="6"/>
      <c r="K46" s="6"/>
      <c r="L46" s="6"/>
      <c r="M46" s="6"/>
      <c r="N46" s="10"/>
    </row>
    <row r="47" spans="4:14" ht="12">
      <c r="D47" s="6"/>
      <c r="E47" s="6"/>
      <c r="F47" s="6"/>
      <c r="G47" s="6"/>
      <c r="H47" s="6"/>
      <c r="I47" s="6"/>
      <c r="J47" s="6"/>
      <c r="K47" s="6"/>
      <c r="L47" s="6"/>
      <c r="M47" s="6"/>
      <c r="N47" s="10"/>
    </row>
    <row r="48" spans="4:14" ht="12">
      <c r="D48" s="6"/>
      <c r="E48" s="6"/>
      <c r="F48" s="6"/>
      <c r="G48" s="6"/>
      <c r="H48" s="6"/>
      <c r="I48" s="6"/>
      <c r="J48" s="6"/>
      <c r="K48" s="6"/>
      <c r="L48" s="6"/>
      <c r="M48" s="6"/>
      <c r="N48" s="10"/>
    </row>
    <row r="49" spans="4:14" ht="12">
      <c r="D49" s="6"/>
      <c r="E49" s="6"/>
      <c r="F49" s="6"/>
      <c r="G49" s="6"/>
      <c r="H49" s="6"/>
      <c r="I49" s="6"/>
      <c r="J49" s="6"/>
      <c r="K49" s="6"/>
      <c r="L49" s="6"/>
      <c r="M49" s="6"/>
      <c r="N49" s="10"/>
    </row>
    <row r="50" spans="5:14" ht="12">
      <c r="E50" s="6"/>
      <c r="F50" s="6"/>
      <c r="G50" s="6"/>
      <c r="H50" s="6"/>
      <c r="I50" s="6"/>
      <c r="J50" s="6"/>
      <c r="K50" s="6"/>
      <c r="L50" s="6"/>
      <c r="M50" s="6"/>
      <c r="N50" s="10"/>
    </row>
    <row r="51" spans="5:14" ht="12">
      <c r="E51" s="6"/>
      <c r="F51" s="6"/>
      <c r="G51" s="6"/>
      <c r="H51" s="6"/>
      <c r="I51" s="6"/>
      <c r="J51" s="6"/>
      <c r="K51" s="6"/>
      <c r="L51" s="6"/>
      <c r="M51" s="6"/>
      <c r="N51" s="10"/>
    </row>
    <row r="52" spans="5:14" ht="12">
      <c r="E52" s="6"/>
      <c r="F52" s="6"/>
      <c r="G52" s="6"/>
      <c r="H52" s="6"/>
      <c r="I52" s="6"/>
      <c r="J52" s="6"/>
      <c r="K52" s="6"/>
      <c r="L52" s="6"/>
      <c r="M52" s="6"/>
      <c r="N52" s="10"/>
    </row>
    <row r="53" spans="5:14" ht="12">
      <c r="E53" s="6"/>
      <c r="F53" s="6"/>
      <c r="G53" s="6"/>
      <c r="H53" s="6"/>
      <c r="I53" s="6"/>
      <c r="J53" s="6"/>
      <c r="K53" s="6"/>
      <c r="L53" s="6"/>
      <c r="M53" s="6"/>
      <c r="N53" s="10"/>
    </row>
    <row r="54" spans="5:14" ht="12">
      <c r="E54" s="6"/>
      <c r="F54" s="6"/>
      <c r="G54" s="6"/>
      <c r="H54" s="6"/>
      <c r="I54" s="6"/>
      <c r="J54" s="6"/>
      <c r="K54" s="6"/>
      <c r="L54" s="6"/>
      <c r="M54" s="6"/>
      <c r="N54" s="10"/>
    </row>
    <row r="55" spans="5:14" ht="12">
      <c r="E55" s="6"/>
      <c r="F55" s="6"/>
      <c r="G55" s="6"/>
      <c r="H55" s="6"/>
      <c r="I55" s="6"/>
      <c r="J55" s="6"/>
      <c r="K55" s="6"/>
      <c r="L55" s="6"/>
      <c r="M55" s="6"/>
      <c r="N55" s="10"/>
    </row>
    <row r="56" spans="5:14" ht="12">
      <c r="E56" s="6"/>
      <c r="F56" s="6"/>
      <c r="G56" s="6"/>
      <c r="H56" s="6"/>
      <c r="I56" s="6"/>
      <c r="J56" s="6"/>
      <c r="K56" s="6"/>
      <c r="L56" s="6"/>
      <c r="M56" s="6"/>
      <c r="N56" s="10"/>
    </row>
    <row r="57" spans="5:14" ht="12">
      <c r="E57" s="6"/>
      <c r="F57" s="6"/>
      <c r="G57" s="6"/>
      <c r="H57" s="6"/>
      <c r="I57" s="6"/>
      <c r="J57" s="6"/>
      <c r="K57" s="6"/>
      <c r="L57" s="6"/>
      <c r="M57" s="6"/>
      <c r="N57" s="10"/>
    </row>
    <row r="58" spans="5:14" ht="12">
      <c r="E58" s="6"/>
      <c r="F58" s="6"/>
      <c r="G58" s="6"/>
      <c r="H58" s="6"/>
      <c r="I58" s="6"/>
      <c r="J58" s="6"/>
      <c r="K58" s="6"/>
      <c r="L58" s="6"/>
      <c r="M58" s="6"/>
      <c r="N58" s="10"/>
    </row>
    <row r="59" spans="5:14" ht="12">
      <c r="E59" s="6"/>
      <c r="F59" s="6"/>
      <c r="G59" s="6"/>
      <c r="H59" s="6"/>
      <c r="I59" s="6"/>
      <c r="J59" s="6"/>
      <c r="K59" s="6"/>
      <c r="L59" s="6"/>
      <c r="M59" s="6"/>
      <c r="N59" s="10"/>
    </row>
    <row r="60" spans="5:14" ht="12">
      <c r="E60" s="6"/>
      <c r="F60" s="6"/>
      <c r="G60" s="6"/>
      <c r="H60" s="6"/>
      <c r="I60" s="6"/>
      <c r="J60" s="6"/>
      <c r="K60" s="6"/>
      <c r="L60" s="6"/>
      <c r="M60" s="6"/>
      <c r="N60" s="10"/>
    </row>
    <row r="61" spans="5:14" ht="12">
      <c r="E61" s="6"/>
      <c r="F61" s="6"/>
      <c r="G61" s="6"/>
      <c r="H61" s="6"/>
      <c r="I61" s="6"/>
      <c r="J61" s="6"/>
      <c r="K61" s="6"/>
      <c r="L61" s="6"/>
      <c r="M61" s="6"/>
      <c r="N61" s="10"/>
    </row>
    <row r="62" spans="5:14" ht="12">
      <c r="E62" s="6"/>
      <c r="F62" s="6"/>
      <c r="G62" s="6"/>
      <c r="H62" s="6"/>
      <c r="I62" s="6"/>
      <c r="J62" s="6"/>
      <c r="K62" s="6"/>
      <c r="L62" s="6"/>
      <c r="M62" s="6"/>
      <c r="N62" s="10"/>
    </row>
    <row r="63" spans="5:14" ht="12">
      <c r="E63" s="6"/>
      <c r="F63" s="6"/>
      <c r="G63" s="6"/>
      <c r="H63" s="6"/>
      <c r="I63" s="6"/>
      <c r="J63" s="6"/>
      <c r="K63" s="6"/>
      <c r="L63" s="6"/>
      <c r="M63" s="6"/>
      <c r="N63" s="10"/>
    </row>
    <row r="64" spans="5:14" ht="12">
      <c r="E64" s="6"/>
      <c r="F64" s="6"/>
      <c r="G64" s="6"/>
      <c r="H64" s="6"/>
      <c r="I64" s="6"/>
      <c r="J64" s="6"/>
      <c r="K64" s="6"/>
      <c r="L64" s="6"/>
      <c r="M64" s="6"/>
      <c r="N64" s="10"/>
    </row>
    <row r="65" spans="5:14" ht="12">
      <c r="E65" s="6"/>
      <c r="F65" s="6"/>
      <c r="G65" s="6"/>
      <c r="H65" s="6"/>
      <c r="I65" s="6"/>
      <c r="J65" s="6"/>
      <c r="K65" s="6"/>
      <c r="L65" s="6"/>
      <c r="M65" s="6"/>
      <c r="N65" s="10"/>
    </row>
    <row r="66" spans="5:14" ht="12">
      <c r="E66" s="6"/>
      <c r="F66" s="6"/>
      <c r="G66" s="6"/>
      <c r="H66" s="6"/>
      <c r="I66" s="6"/>
      <c r="J66" s="6"/>
      <c r="K66" s="6"/>
      <c r="L66" s="6"/>
      <c r="M66" s="6"/>
      <c r="N66" s="10"/>
    </row>
    <row r="67" spans="5:14" ht="12">
      <c r="E67" s="6"/>
      <c r="F67" s="6"/>
      <c r="G67" s="6"/>
      <c r="H67" s="6"/>
      <c r="I67" s="6"/>
      <c r="J67" s="6"/>
      <c r="K67" s="6"/>
      <c r="L67" s="6"/>
      <c r="M67" s="6"/>
      <c r="N67" s="10"/>
    </row>
    <row r="68" spans="5:14" ht="12">
      <c r="E68" s="6"/>
      <c r="F68" s="6"/>
      <c r="G68" s="6"/>
      <c r="H68" s="6"/>
      <c r="I68" s="6"/>
      <c r="J68" s="6"/>
      <c r="K68" s="6"/>
      <c r="L68" s="6"/>
      <c r="M68" s="6"/>
      <c r="N68" s="10"/>
    </row>
    <row r="69" spans="5:14" ht="12">
      <c r="E69" s="6"/>
      <c r="F69" s="6"/>
      <c r="G69" s="6"/>
      <c r="H69" s="6"/>
      <c r="I69" s="6"/>
      <c r="J69" s="6"/>
      <c r="K69" s="6"/>
      <c r="L69" s="6"/>
      <c r="M69" s="6"/>
      <c r="N69" s="10"/>
    </row>
    <row r="70" spans="5:14" ht="12">
      <c r="E70" s="6"/>
      <c r="F70" s="6"/>
      <c r="G70" s="6"/>
      <c r="H70" s="6"/>
      <c r="I70" s="6"/>
      <c r="J70" s="6"/>
      <c r="K70" s="6"/>
      <c r="L70" s="6"/>
      <c r="M70" s="6"/>
      <c r="N70" s="10"/>
    </row>
    <row r="71" spans="5:14" ht="12">
      <c r="E71" s="6"/>
      <c r="F71" s="6"/>
      <c r="G71" s="6"/>
      <c r="H71" s="6"/>
      <c r="I71" s="6"/>
      <c r="J71" s="6"/>
      <c r="K71" s="6"/>
      <c r="L71" s="6"/>
      <c r="M71" s="6"/>
      <c r="N71" s="10"/>
    </row>
    <row r="72" spans="5:14" ht="12">
      <c r="E72" s="6"/>
      <c r="F72" s="6"/>
      <c r="G72" s="6"/>
      <c r="H72" s="6"/>
      <c r="I72" s="6"/>
      <c r="J72" s="6"/>
      <c r="K72" s="6"/>
      <c r="L72" s="6"/>
      <c r="M72" s="6"/>
      <c r="N72" s="10"/>
    </row>
    <row r="73" spans="5:14" ht="12">
      <c r="E73" s="6"/>
      <c r="F73" s="6"/>
      <c r="G73" s="6"/>
      <c r="H73" s="6"/>
      <c r="I73" s="6"/>
      <c r="J73" s="6"/>
      <c r="K73" s="6"/>
      <c r="L73" s="6"/>
      <c r="M73" s="6"/>
      <c r="N73" s="10"/>
    </row>
    <row r="74" spans="5:14" ht="12">
      <c r="E74" s="6"/>
      <c r="F74" s="6"/>
      <c r="G74" s="6"/>
      <c r="H74" s="6"/>
      <c r="I74" s="6"/>
      <c r="J74" s="6"/>
      <c r="K74" s="6"/>
      <c r="L74" s="6"/>
      <c r="M74" s="6"/>
      <c r="N74" s="10"/>
    </row>
    <row r="75" spans="5:14" ht="12">
      <c r="E75" s="6"/>
      <c r="F75" s="6"/>
      <c r="G75" s="6"/>
      <c r="H75" s="6"/>
      <c r="I75" s="6"/>
      <c r="J75" s="6"/>
      <c r="K75" s="6"/>
      <c r="L75" s="6"/>
      <c r="M75" s="6"/>
      <c r="N75" s="10"/>
    </row>
    <row r="76" spans="5:14" ht="12">
      <c r="E76" s="6"/>
      <c r="F76" s="6"/>
      <c r="G76" s="6"/>
      <c r="H76" s="6"/>
      <c r="I76" s="6"/>
      <c r="J76" s="6"/>
      <c r="K76" s="6"/>
      <c r="L76" s="6"/>
      <c r="M76" s="6"/>
      <c r="N76" s="10"/>
    </row>
    <row r="77" spans="5:14" ht="12">
      <c r="E77" s="6"/>
      <c r="F77" s="6"/>
      <c r="G77" s="6"/>
      <c r="H77" s="6"/>
      <c r="I77" s="6"/>
      <c r="J77" s="6"/>
      <c r="K77" s="6"/>
      <c r="L77" s="6"/>
      <c r="M77" s="6"/>
      <c r="N77" s="10"/>
    </row>
    <row r="78" spans="5:14" ht="12">
      <c r="E78" s="6"/>
      <c r="F78" s="6"/>
      <c r="G78" s="6"/>
      <c r="H78" s="6"/>
      <c r="I78" s="6"/>
      <c r="J78" s="6"/>
      <c r="K78" s="6"/>
      <c r="L78" s="6"/>
      <c r="M78" s="6"/>
      <c r="N78" s="10"/>
    </row>
    <row r="79" spans="5:14" ht="12">
      <c r="E79" s="6"/>
      <c r="F79" s="6"/>
      <c r="G79" s="6"/>
      <c r="H79" s="6"/>
      <c r="I79" s="6"/>
      <c r="J79" s="6"/>
      <c r="K79" s="6"/>
      <c r="L79" s="6"/>
      <c r="M79" s="6"/>
      <c r="N79" s="10"/>
    </row>
    <row r="80" spans="5:14" ht="12">
      <c r="E80" s="6"/>
      <c r="F80" s="6"/>
      <c r="G80" s="6"/>
      <c r="H80" s="6"/>
      <c r="I80" s="6"/>
      <c r="J80" s="6"/>
      <c r="K80" s="6"/>
      <c r="L80" s="6"/>
      <c r="M80" s="6"/>
      <c r="N80" s="10"/>
    </row>
    <row r="81" spans="5:14" ht="12">
      <c r="E81" s="6"/>
      <c r="F81" s="6"/>
      <c r="G81" s="6"/>
      <c r="H81" s="6"/>
      <c r="I81" s="6"/>
      <c r="J81" s="6"/>
      <c r="K81" s="6"/>
      <c r="L81" s="6"/>
      <c r="M81" s="6"/>
      <c r="N81" s="10"/>
    </row>
    <row r="82" spans="5:14" ht="12">
      <c r="E82" s="6"/>
      <c r="F82" s="6"/>
      <c r="G82" s="6"/>
      <c r="H82" s="6"/>
      <c r="I82" s="6"/>
      <c r="J82" s="6"/>
      <c r="K82" s="6"/>
      <c r="L82" s="6"/>
      <c r="M82" s="6"/>
      <c r="N82" s="10"/>
    </row>
    <row r="83" spans="5:14" ht="12">
      <c r="E83" s="6"/>
      <c r="F83" s="6"/>
      <c r="G83" s="6"/>
      <c r="H83" s="6"/>
      <c r="I83" s="6"/>
      <c r="J83" s="6"/>
      <c r="K83" s="6"/>
      <c r="L83" s="6"/>
      <c r="M83" s="6"/>
      <c r="N83" s="10"/>
    </row>
    <row r="84" spans="5:14" ht="12">
      <c r="E84" s="6"/>
      <c r="F84" s="6"/>
      <c r="G84" s="6"/>
      <c r="H84" s="6"/>
      <c r="I84" s="6"/>
      <c r="J84" s="6"/>
      <c r="K84" s="6"/>
      <c r="L84" s="6"/>
      <c r="M84" s="6"/>
      <c r="N84" s="10"/>
    </row>
    <row r="85" spans="5:14" ht="12">
      <c r="E85" s="6"/>
      <c r="F85" s="6"/>
      <c r="G85" s="6"/>
      <c r="H85" s="6"/>
      <c r="I85" s="6"/>
      <c r="J85" s="6"/>
      <c r="K85" s="6"/>
      <c r="L85" s="6"/>
      <c r="M85" s="6"/>
      <c r="N85" s="10"/>
    </row>
    <row r="86" spans="5:14" ht="12">
      <c r="E86" s="6"/>
      <c r="F86" s="6"/>
      <c r="G86" s="6"/>
      <c r="H86" s="6"/>
      <c r="I86" s="6"/>
      <c r="J86" s="6"/>
      <c r="K86" s="6"/>
      <c r="L86" s="6"/>
      <c r="M86" s="6"/>
      <c r="N86" s="10"/>
    </row>
    <row r="87" spans="5:14" ht="12">
      <c r="E87" s="6"/>
      <c r="F87" s="6"/>
      <c r="G87" s="6"/>
      <c r="H87" s="6"/>
      <c r="I87" s="6"/>
      <c r="J87" s="6"/>
      <c r="K87" s="6"/>
      <c r="L87" s="6"/>
      <c r="M87" s="6"/>
      <c r="N87" s="10"/>
    </row>
    <row r="88" spans="5:14" ht="12">
      <c r="E88" s="6"/>
      <c r="F88" s="6"/>
      <c r="G88" s="6"/>
      <c r="H88" s="6"/>
      <c r="I88" s="6"/>
      <c r="J88" s="6"/>
      <c r="K88" s="6"/>
      <c r="L88" s="6"/>
      <c r="M88" s="6"/>
      <c r="N88" s="10"/>
    </row>
    <row r="89" spans="5:14" ht="12">
      <c r="E89" s="6"/>
      <c r="F89" s="6"/>
      <c r="G89" s="6"/>
      <c r="H89" s="6"/>
      <c r="I89" s="6"/>
      <c r="J89" s="6"/>
      <c r="K89" s="6"/>
      <c r="L89" s="6"/>
      <c r="M89" s="6"/>
      <c r="N89" s="10"/>
    </row>
    <row r="90" spans="5:14" ht="12">
      <c r="E90" s="6"/>
      <c r="F90" s="6"/>
      <c r="G90" s="6"/>
      <c r="H90" s="6"/>
      <c r="I90" s="6"/>
      <c r="J90" s="6"/>
      <c r="K90" s="6"/>
      <c r="L90" s="6"/>
      <c r="M90" s="6"/>
      <c r="N90" s="10"/>
    </row>
    <row r="91" spans="5:14" ht="12">
      <c r="E91" s="6"/>
      <c r="F91" s="6"/>
      <c r="G91" s="6"/>
      <c r="H91" s="6"/>
      <c r="I91" s="6"/>
      <c r="J91" s="6"/>
      <c r="K91" s="6"/>
      <c r="L91" s="6"/>
      <c r="M91" s="6"/>
      <c r="N91" s="10"/>
    </row>
    <row r="92" spans="5:14" ht="12">
      <c r="E92" s="6"/>
      <c r="F92" s="6"/>
      <c r="G92" s="6"/>
      <c r="H92" s="6"/>
      <c r="I92" s="6"/>
      <c r="J92" s="6"/>
      <c r="K92" s="6"/>
      <c r="L92" s="6"/>
      <c r="M92" s="6"/>
      <c r="N92" s="10"/>
    </row>
    <row r="93" spans="5:14" ht="12">
      <c r="E93" s="6"/>
      <c r="F93" s="6"/>
      <c r="G93" s="6"/>
      <c r="H93" s="6"/>
      <c r="I93" s="6"/>
      <c r="J93" s="6"/>
      <c r="K93" s="6"/>
      <c r="L93" s="6"/>
      <c r="M93" s="6"/>
      <c r="N93" s="10"/>
    </row>
    <row r="94" spans="5:14" ht="12">
      <c r="E94" s="6"/>
      <c r="F94" s="6"/>
      <c r="G94" s="6"/>
      <c r="H94" s="6"/>
      <c r="I94" s="6"/>
      <c r="J94" s="6"/>
      <c r="K94" s="6"/>
      <c r="L94" s="6"/>
      <c r="M94" s="6"/>
      <c r="N94" s="10"/>
    </row>
    <row r="95" spans="5:14" ht="12">
      <c r="E95" s="6"/>
      <c r="F95" s="6"/>
      <c r="G95" s="6"/>
      <c r="H95" s="6"/>
      <c r="I95" s="6"/>
      <c r="J95" s="6"/>
      <c r="K95" s="6"/>
      <c r="L95" s="6"/>
      <c r="M95" s="6"/>
      <c r="N95" s="10"/>
    </row>
    <row r="96" spans="5:14" ht="12">
      <c r="E96" s="6"/>
      <c r="F96" s="6"/>
      <c r="G96" s="6"/>
      <c r="H96" s="6"/>
      <c r="I96" s="6"/>
      <c r="J96" s="6"/>
      <c r="K96" s="6"/>
      <c r="L96" s="6"/>
      <c r="M96" s="6"/>
      <c r="N96" s="10"/>
    </row>
    <row r="97" spans="5:14" ht="12">
      <c r="E97" s="6"/>
      <c r="F97" s="6"/>
      <c r="G97" s="6"/>
      <c r="H97" s="6"/>
      <c r="I97" s="6"/>
      <c r="J97" s="6"/>
      <c r="K97" s="6"/>
      <c r="L97" s="6"/>
      <c r="M97" s="6"/>
      <c r="N97" s="10"/>
    </row>
    <row r="98" spans="5:14" ht="12">
      <c r="E98" s="6"/>
      <c r="F98" s="6"/>
      <c r="G98" s="6"/>
      <c r="H98" s="6"/>
      <c r="I98" s="6"/>
      <c r="J98" s="6"/>
      <c r="K98" s="6"/>
      <c r="L98" s="6"/>
      <c r="M98" s="6"/>
      <c r="N98" s="10"/>
    </row>
    <row r="99" spans="5:14" ht="12">
      <c r="E99" s="6"/>
      <c r="F99" s="6"/>
      <c r="G99" s="6"/>
      <c r="H99" s="6"/>
      <c r="I99" s="6"/>
      <c r="J99" s="6"/>
      <c r="K99" s="6"/>
      <c r="L99" s="6"/>
      <c r="M99" s="6"/>
      <c r="N99" s="10"/>
    </row>
    <row r="100" spans="5:14" ht="12">
      <c r="E100" s="6"/>
      <c r="F100" s="6"/>
      <c r="G100" s="6"/>
      <c r="H100" s="6"/>
      <c r="I100" s="6"/>
      <c r="J100" s="6"/>
      <c r="K100" s="6"/>
      <c r="L100" s="6"/>
      <c r="M100" s="6"/>
      <c r="N100" s="10"/>
    </row>
    <row r="101" spans="5:14" ht="12">
      <c r="E101" s="6"/>
      <c r="F101" s="6"/>
      <c r="G101" s="6"/>
      <c r="H101" s="6"/>
      <c r="I101" s="6"/>
      <c r="J101" s="6"/>
      <c r="K101" s="6"/>
      <c r="L101" s="6"/>
      <c r="M101" s="6"/>
      <c r="N101" s="10"/>
    </row>
    <row r="102" spans="5:14" ht="12">
      <c r="E102" s="6"/>
      <c r="F102" s="6"/>
      <c r="G102" s="6"/>
      <c r="H102" s="6"/>
      <c r="I102" s="6"/>
      <c r="J102" s="6"/>
      <c r="K102" s="6"/>
      <c r="L102" s="6"/>
      <c r="M102" s="6"/>
      <c r="N102" s="10"/>
    </row>
    <row r="103" spans="5:14" ht="12">
      <c r="E103" s="6"/>
      <c r="F103" s="6"/>
      <c r="G103" s="6"/>
      <c r="H103" s="6"/>
      <c r="I103" s="6"/>
      <c r="J103" s="6"/>
      <c r="K103" s="6"/>
      <c r="L103" s="6"/>
      <c r="M103" s="6"/>
      <c r="N103" s="10"/>
    </row>
    <row r="104" spans="5:14" ht="12">
      <c r="E104" s="6"/>
      <c r="F104" s="6"/>
      <c r="G104" s="6"/>
      <c r="H104" s="6"/>
      <c r="I104" s="6"/>
      <c r="J104" s="6"/>
      <c r="K104" s="6"/>
      <c r="L104" s="6"/>
      <c r="M104" s="6"/>
      <c r="N104" s="10"/>
    </row>
    <row r="105" spans="5:14" ht="12">
      <c r="E105" s="6"/>
      <c r="F105" s="6"/>
      <c r="G105" s="6"/>
      <c r="H105" s="6"/>
      <c r="I105" s="6"/>
      <c r="J105" s="6"/>
      <c r="K105" s="6"/>
      <c r="L105" s="6"/>
      <c r="M105" s="6"/>
      <c r="N105" s="10"/>
    </row>
    <row r="106" spans="5:14" ht="12">
      <c r="E106" s="6"/>
      <c r="F106" s="6"/>
      <c r="G106" s="6"/>
      <c r="H106" s="6"/>
      <c r="I106" s="6"/>
      <c r="J106" s="6"/>
      <c r="K106" s="6"/>
      <c r="L106" s="6"/>
      <c r="M106" s="6"/>
      <c r="N106" s="10"/>
    </row>
    <row r="107" spans="5:14" ht="12">
      <c r="E107" s="6"/>
      <c r="F107" s="6"/>
      <c r="G107" s="6"/>
      <c r="H107" s="6"/>
      <c r="I107" s="6"/>
      <c r="J107" s="6"/>
      <c r="K107" s="6"/>
      <c r="L107" s="6"/>
      <c r="M107" s="6"/>
      <c r="N107" s="10"/>
    </row>
    <row r="108" spans="5:14" ht="12">
      <c r="E108" s="6"/>
      <c r="F108" s="6"/>
      <c r="G108" s="6"/>
      <c r="H108" s="6"/>
      <c r="I108" s="6"/>
      <c r="J108" s="6"/>
      <c r="K108" s="6"/>
      <c r="L108" s="6"/>
      <c r="M108" s="6"/>
      <c r="N108" s="10"/>
    </row>
    <row r="109" spans="5:14" ht="12">
      <c r="E109" s="6"/>
      <c r="F109" s="6"/>
      <c r="G109" s="6"/>
      <c r="H109" s="6"/>
      <c r="I109" s="6"/>
      <c r="J109" s="6"/>
      <c r="K109" s="6"/>
      <c r="L109" s="6"/>
      <c r="M109" s="6"/>
      <c r="N109" s="10"/>
    </row>
    <row r="110" spans="5:14" ht="12">
      <c r="E110" s="6"/>
      <c r="F110" s="6"/>
      <c r="G110" s="6"/>
      <c r="H110" s="6"/>
      <c r="I110" s="6"/>
      <c r="J110" s="6"/>
      <c r="K110" s="6"/>
      <c r="L110" s="6"/>
      <c r="M110" s="6"/>
      <c r="N110" s="10"/>
    </row>
    <row r="111" spans="5:14" ht="12">
      <c r="E111" s="6"/>
      <c r="F111" s="6"/>
      <c r="G111" s="6"/>
      <c r="H111" s="6"/>
      <c r="I111" s="6"/>
      <c r="J111" s="6"/>
      <c r="K111" s="6"/>
      <c r="L111" s="6"/>
      <c r="M111" s="6"/>
      <c r="N111" s="10"/>
    </row>
    <row r="112" spans="5:14" ht="12">
      <c r="E112" s="6"/>
      <c r="F112" s="6"/>
      <c r="G112" s="6"/>
      <c r="H112" s="6"/>
      <c r="I112" s="6"/>
      <c r="J112" s="6"/>
      <c r="K112" s="6"/>
      <c r="L112" s="6"/>
      <c r="M112" s="6"/>
      <c r="N112" s="10"/>
    </row>
    <row r="113" spans="5:14" ht="12">
      <c r="E113" s="6"/>
      <c r="F113" s="6"/>
      <c r="G113" s="6"/>
      <c r="H113" s="6"/>
      <c r="I113" s="6"/>
      <c r="J113" s="6"/>
      <c r="K113" s="6"/>
      <c r="L113" s="6"/>
      <c r="M113" s="6"/>
      <c r="N113" s="10"/>
    </row>
    <row r="114" spans="5:14" ht="12">
      <c r="E114" s="6"/>
      <c r="F114" s="6"/>
      <c r="G114" s="6"/>
      <c r="H114" s="6"/>
      <c r="I114" s="6"/>
      <c r="J114" s="6"/>
      <c r="K114" s="6"/>
      <c r="L114" s="6"/>
      <c r="M114" s="6"/>
      <c r="N114" s="10"/>
    </row>
    <row r="115" spans="5:14" ht="12">
      <c r="E115" s="6"/>
      <c r="F115" s="6"/>
      <c r="G115" s="6"/>
      <c r="H115" s="6"/>
      <c r="I115" s="6"/>
      <c r="J115" s="6"/>
      <c r="K115" s="6"/>
      <c r="L115" s="6"/>
      <c r="M115" s="6"/>
      <c r="N115" s="10"/>
    </row>
    <row r="116" spans="5:14" ht="12">
      <c r="E116" s="6"/>
      <c r="F116" s="6"/>
      <c r="G116" s="6"/>
      <c r="H116" s="6"/>
      <c r="I116" s="6"/>
      <c r="J116" s="6"/>
      <c r="K116" s="6"/>
      <c r="L116" s="6"/>
      <c r="M116" s="6"/>
      <c r="N116" s="10"/>
    </row>
    <row r="117" spans="5:14" ht="12">
      <c r="E117" s="6"/>
      <c r="F117" s="6"/>
      <c r="G117" s="6"/>
      <c r="H117" s="6"/>
      <c r="I117" s="6"/>
      <c r="J117" s="6"/>
      <c r="K117" s="6"/>
      <c r="L117" s="6"/>
      <c r="M117" s="6"/>
      <c r="N117" s="10"/>
    </row>
    <row r="118" spans="5:14" ht="12">
      <c r="E118" s="6"/>
      <c r="F118" s="6"/>
      <c r="G118" s="6"/>
      <c r="H118" s="6"/>
      <c r="I118" s="6"/>
      <c r="J118" s="6"/>
      <c r="K118" s="6"/>
      <c r="L118" s="6"/>
      <c r="M118" s="6"/>
      <c r="N118" s="10"/>
    </row>
    <row r="119" spans="5:14" ht="12">
      <c r="E119" s="6"/>
      <c r="F119" s="6"/>
      <c r="G119" s="6"/>
      <c r="H119" s="6"/>
      <c r="I119" s="6"/>
      <c r="J119" s="6"/>
      <c r="K119" s="6"/>
      <c r="L119" s="6"/>
      <c r="M119" s="6"/>
      <c r="N119" s="10"/>
    </row>
    <row r="120" spans="5:14" ht="12">
      <c r="E120" s="6"/>
      <c r="F120" s="6"/>
      <c r="G120" s="6"/>
      <c r="H120" s="6"/>
      <c r="I120" s="6"/>
      <c r="J120" s="6"/>
      <c r="K120" s="6"/>
      <c r="L120" s="6"/>
      <c r="M120" s="6"/>
      <c r="N120" s="10"/>
    </row>
    <row r="121" spans="5:14" ht="12">
      <c r="E121" s="6"/>
      <c r="F121" s="6"/>
      <c r="G121" s="6"/>
      <c r="H121" s="6"/>
      <c r="I121" s="6"/>
      <c r="J121" s="6"/>
      <c r="K121" s="6"/>
      <c r="L121" s="6"/>
      <c r="M121" s="6"/>
      <c r="N121" s="10"/>
    </row>
    <row r="122" spans="5:14" ht="12">
      <c r="E122" s="6"/>
      <c r="F122" s="6"/>
      <c r="G122" s="6"/>
      <c r="H122" s="6"/>
      <c r="I122" s="6"/>
      <c r="J122" s="6"/>
      <c r="K122" s="6"/>
      <c r="L122" s="6"/>
      <c r="M122" s="6"/>
      <c r="N122" s="10"/>
    </row>
    <row r="123" spans="5:14" ht="12">
      <c r="E123" s="6"/>
      <c r="F123" s="6"/>
      <c r="G123" s="6"/>
      <c r="H123" s="6"/>
      <c r="I123" s="6"/>
      <c r="J123" s="6"/>
      <c r="K123" s="6"/>
      <c r="L123" s="6"/>
      <c r="M123" s="6"/>
      <c r="N123" s="10"/>
    </row>
    <row r="124" spans="5:14" ht="12">
      <c r="E124" s="6"/>
      <c r="F124" s="6"/>
      <c r="G124" s="6"/>
      <c r="H124" s="6"/>
      <c r="I124" s="6"/>
      <c r="J124" s="6"/>
      <c r="K124" s="6"/>
      <c r="L124" s="6"/>
      <c r="M124" s="6"/>
      <c r="N124" s="10"/>
    </row>
    <row r="125" spans="5:14" ht="12">
      <c r="E125" s="6"/>
      <c r="F125" s="6"/>
      <c r="G125" s="6"/>
      <c r="H125" s="6"/>
      <c r="I125" s="6"/>
      <c r="J125" s="6"/>
      <c r="K125" s="6"/>
      <c r="L125" s="6"/>
      <c r="M125" s="6"/>
      <c r="N125" s="10"/>
    </row>
    <row r="126" spans="5:14" ht="12">
      <c r="E126" s="6"/>
      <c r="F126" s="6"/>
      <c r="G126" s="6"/>
      <c r="H126" s="6"/>
      <c r="I126" s="6"/>
      <c r="J126" s="6"/>
      <c r="K126" s="6"/>
      <c r="L126" s="6"/>
      <c r="M126" s="6"/>
      <c r="N126" s="10"/>
    </row>
    <row r="127" spans="5:14" ht="12">
      <c r="E127" s="6"/>
      <c r="F127" s="6"/>
      <c r="G127" s="6"/>
      <c r="H127" s="6"/>
      <c r="I127" s="6"/>
      <c r="J127" s="6"/>
      <c r="K127" s="6"/>
      <c r="L127" s="6"/>
      <c r="M127" s="6"/>
      <c r="N127" s="10"/>
    </row>
    <row r="128" spans="5:14" ht="12">
      <c r="E128" s="6"/>
      <c r="F128" s="6"/>
      <c r="G128" s="6"/>
      <c r="H128" s="6"/>
      <c r="I128" s="6"/>
      <c r="J128" s="6"/>
      <c r="K128" s="6"/>
      <c r="L128" s="6"/>
      <c r="M128" s="6"/>
      <c r="N128" s="10"/>
    </row>
    <row r="129" spans="5:14" ht="12">
      <c r="E129" s="6"/>
      <c r="F129" s="6"/>
      <c r="G129" s="6"/>
      <c r="H129" s="6"/>
      <c r="I129" s="6"/>
      <c r="J129" s="6"/>
      <c r="K129" s="6"/>
      <c r="L129" s="6"/>
      <c r="M129" s="6"/>
      <c r="N129" s="10"/>
    </row>
    <row r="130" spans="5:14" ht="12">
      <c r="E130" s="6"/>
      <c r="F130" s="6"/>
      <c r="G130" s="6"/>
      <c r="H130" s="6"/>
      <c r="I130" s="6"/>
      <c r="J130" s="6"/>
      <c r="K130" s="6"/>
      <c r="L130" s="6"/>
      <c r="M130" s="6"/>
      <c r="N130" s="10"/>
    </row>
    <row r="131" spans="5:14" ht="12">
      <c r="E131" s="6"/>
      <c r="F131" s="6"/>
      <c r="G131" s="6"/>
      <c r="H131" s="6"/>
      <c r="I131" s="6"/>
      <c r="J131" s="6"/>
      <c r="K131" s="6"/>
      <c r="L131" s="6"/>
      <c r="M131" s="6"/>
      <c r="N131" s="10"/>
    </row>
    <row r="132" spans="5:14" ht="12">
      <c r="E132" s="6"/>
      <c r="F132" s="6"/>
      <c r="G132" s="6"/>
      <c r="H132" s="6"/>
      <c r="I132" s="6"/>
      <c r="J132" s="6"/>
      <c r="K132" s="6"/>
      <c r="L132" s="6"/>
      <c r="M132" s="6"/>
      <c r="N132" s="10"/>
    </row>
    <row r="133" spans="5:14" ht="12">
      <c r="E133" s="6"/>
      <c r="F133" s="6"/>
      <c r="G133" s="6"/>
      <c r="H133" s="6"/>
      <c r="I133" s="6"/>
      <c r="J133" s="6"/>
      <c r="K133" s="6"/>
      <c r="L133" s="6"/>
      <c r="M133" s="6"/>
      <c r="N133" s="10"/>
    </row>
    <row r="134" spans="5:14" ht="12">
      <c r="E134" s="6"/>
      <c r="F134" s="6"/>
      <c r="G134" s="6"/>
      <c r="H134" s="6"/>
      <c r="I134" s="6"/>
      <c r="J134" s="6"/>
      <c r="K134" s="6"/>
      <c r="L134" s="6"/>
      <c r="M134" s="6"/>
      <c r="N134" s="10"/>
    </row>
    <row r="135" spans="5:14" ht="12">
      <c r="E135" s="6"/>
      <c r="F135" s="6"/>
      <c r="G135" s="6"/>
      <c r="H135" s="6"/>
      <c r="I135" s="6"/>
      <c r="J135" s="6"/>
      <c r="K135" s="6"/>
      <c r="L135" s="6"/>
      <c r="M135" s="6"/>
      <c r="N135" s="10"/>
    </row>
    <row r="136" spans="5:14" ht="12">
      <c r="E136" s="6"/>
      <c r="F136" s="6"/>
      <c r="G136" s="6"/>
      <c r="H136" s="6"/>
      <c r="I136" s="6"/>
      <c r="J136" s="6"/>
      <c r="K136" s="6"/>
      <c r="L136" s="6"/>
      <c r="M136" s="6"/>
      <c r="N136" s="10"/>
    </row>
    <row r="137" spans="5:14" ht="12">
      <c r="E137" s="6"/>
      <c r="F137" s="6"/>
      <c r="G137" s="6"/>
      <c r="H137" s="6"/>
      <c r="I137" s="6"/>
      <c r="J137" s="6"/>
      <c r="K137" s="6"/>
      <c r="L137" s="6"/>
      <c r="M137" s="6"/>
      <c r="N137" s="10"/>
    </row>
    <row r="138" spans="5:14" ht="12">
      <c r="E138" s="6"/>
      <c r="F138" s="6"/>
      <c r="G138" s="6"/>
      <c r="H138" s="6"/>
      <c r="I138" s="6"/>
      <c r="J138" s="6"/>
      <c r="K138" s="6"/>
      <c r="L138" s="6"/>
      <c r="M138" s="6"/>
      <c r="N138" s="10"/>
    </row>
    <row r="139" spans="5:14" ht="12">
      <c r="E139" s="6"/>
      <c r="F139" s="6"/>
      <c r="G139" s="6"/>
      <c r="H139" s="6"/>
      <c r="I139" s="6"/>
      <c r="J139" s="6"/>
      <c r="K139" s="6"/>
      <c r="L139" s="6"/>
      <c r="M139" s="6"/>
      <c r="N139" s="10"/>
    </row>
    <row r="140" spans="5:14" ht="12">
      <c r="E140" s="6"/>
      <c r="F140" s="6"/>
      <c r="G140" s="6"/>
      <c r="H140" s="6"/>
      <c r="I140" s="6"/>
      <c r="J140" s="6"/>
      <c r="K140" s="6"/>
      <c r="L140" s="6"/>
      <c r="M140" s="6"/>
      <c r="N140" s="10"/>
    </row>
    <row r="141" spans="5:14" ht="12">
      <c r="E141" s="6"/>
      <c r="F141" s="6"/>
      <c r="G141" s="6"/>
      <c r="H141" s="6"/>
      <c r="I141" s="6"/>
      <c r="J141" s="6"/>
      <c r="K141" s="6"/>
      <c r="L141" s="6"/>
      <c r="M141" s="6"/>
      <c r="N141" s="10"/>
    </row>
    <row r="142" spans="5:14" ht="12">
      <c r="E142" s="6"/>
      <c r="F142" s="6"/>
      <c r="G142" s="6"/>
      <c r="H142" s="6"/>
      <c r="I142" s="6"/>
      <c r="J142" s="6"/>
      <c r="K142" s="6"/>
      <c r="L142" s="6"/>
      <c r="M142" s="6"/>
      <c r="N142" s="10"/>
    </row>
    <row r="143" spans="5:14" ht="12">
      <c r="E143" s="6"/>
      <c r="F143" s="6"/>
      <c r="G143" s="6"/>
      <c r="H143" s="6"/>
      <c r="I143" s="6"/>
      <c r="J143" s="6"/>
      <c r="K143" s="6"/>
      <c r="L143" s="6"/>
      <c r="M143" s="6"/>
      <c r="N143" s="10"/>
    </row>
    <row r="144" spans="5:14" ht="12">
      <c r="E144" s="6"/>
      <c r="F144" s="6"/>
      <c r="G144" s="6"/>
      <c r="H144" s="6"/>
      <c r="I144" s="6"/>
      <c r="J144" s="6"/>
      <c r="K144" s="6"/>
      <c r="L144" s="6"/>
      <c r="M144" s="6"/>
      <c r="N144" s="10"/>
    </row>
    <row r="145" spans="5:14" ht="12">
      <c r="E145" s="6"/>
      <c r="F145" s="6"/>
      <c r="G145" s="6"/>
      <c r="H145" s="6"/>
      <c r="I145" s="6"/>
      <c r="J145" s="6"/>
      <c r="K145" s="6"/>
      <c r="L145" s="6"/>
      <c r="M145" s="6"/>
      <c r="N145" s="10"/>
    </row>
    <row r="146" spans="5:14" ht="12">
      <c r="E146" s="6"/>
      <c r="F146" s="6"/>
      <c r="G146" s="6"/>
      <c r="H146" s="6"/>
      <c r="I146" s="6"/>
      <c r="J146" s="6"/>
      <c r="K146" s="6"/>
      <c r="L146" s="6"/>
      <c r="M146" s="6"/>
      <c r="N146" s="10"/>
    </row>
    <row r="147" spans="5:14" ht="12">
      <c r="E147" s="6"/>
      <c r="F147" s="6"/>
      <c r="G147" s="6"/>
      <c r="H147" s="6"/>
      <c r="I147" s="6"/>
      <c r="J147" s="6"/>
      <c r="K147" s="6"/>
      <c r="L147" s="6"/>
      <c r="M147" s="6"/>
      <c r="N147" s="10"/>
    </row>
    <row r="148" spans="5:14" ht="12">
      <c r="E148" s="6"/>
      <c r="F148" s="6"/>
      <c r="G148" s="6"/>
      <c r="H148" s="6"/>
      <c r="I148" s="6"/>
      <c r="J148" s="6"/>
      <c r="K148" s="6"/>
      <c r="L148" s="6"/>
      <c r="M148" s="6"/>
      <c r="N148" s="10"/>
    </row>
    <row r="149" spans="5:14" ht="12">
      <c r="E149" s="6"/>
      <c r="F149" s="6"/>
      <c r="G149" s="6"/>
      <c r="H149" s="6"/>
      <c r="I149" s="6"/>
      <c r="J149" s="6"/>
      <c r="K149" s="6"/>
      <c r="L149" s="6"/>
      <c r="M149" s="6"/>
      <c r="N149" s="10"/>
    </row>
    <row r="150" spans="5:14" ht="12">
      <c r="E150" s="6"/>
      <c r="F150" s="6"/>
      <c r="G150" s="6"/>
      <c r="H150" s="6"/>
      <c r="I150" s="6"/>
      <c r="J150" s="6"/>
      <c r="K150" s="6"/>
      <c r="L150" s="6"/>
      <c r="M150" s="6"/>
      <c r="N150" s="10"/>
    </row>
    <row r="151" spans="5:14" ht="12">
      <c r="E151" s="6"/>
      <c r="F151" s="6"/>
      <c r="G151" s="6"/>
      <c r="H151" s="6"/>
      <c r="I151" s="6"/>
      <c r="J151" s="6"/>
      <c r="K151" s="6"/>
      <c r="L151" s="6"/>
      <c r="M151" s="6"/>
      <c r="N151" s="10"/>
    </row>
    <row r="152" spans="5:14" ht="12">
      <c r="E152" s="6"/>
      <c r="F152" s="6"/>
      <c r="G152" s="6"/>
      <c r="H152" s="6"/>
      <c r="I152" s="6"/>
      <c r="J152" s="6"/>
      <c r="K152" s="6"/>
      <c r="L152" s="6"/>
      <c r="M152" s="6"/>
      <c r="N152" s="10"/>
    </row>
    <row r="153" spans="5:14" ht="12">
      <c r="E153" s="6"/>
      <c r="F153" s="6"/>
      <c r="G153" s="6"/>
      <c r="H153" s="6"/>
      <c r="I153" s="6"/>
      <c r="J153" s="6"/>
      <c r="K153" s="6"/>
      <c r="L153" s="6"/>
      <c r="M153" s="6"/>
      <c r="N153" s="10"/>
    </row>
    <row r="154" spans="5:14" ht="12">
      <c r="E154" s="6"/>
      <c r="F154" s="6"/>
      <c r="G154" s="6"/>
      <c r="H154" s="6"/>
      <c r="I154" s="6"/>
      <c r="J154" s="6"/>
      <c r="K154" s="6"/>
      <c r="L154" s="6"/>
      <c r="M154" s="6"/>
      <c r="N154" s="10"/>
    </row>
    <row r="155" spans="5:14" ht="12">
      <c r="E155" s="6"/>
      <c r="F155" s="6"/>
      <c r="G155" s="6"/>
      <c r="H155" s="6"/>
      <c r="I155" s="6"/>
      <c r="J155" s="6"/>
      <c r="K155" s="6"/>
      <c r="L155" s="6"/>
      <c r="M155" s="6"/>
      <c r="N155" s="10"/>
    </row>
    <row r="156" spans="5:14" ht="12">
      <c r="E156" s="6"/>
      <c r="F156" s="6"/>
      <c r="G156" s="6"/>
      <c r="H156" s="6"/>
      <c r="I156" s="6"/>
      <c r="J156" s="6"/>
      <c r="K156" s="6"/>
      <c r="L156" s="6"/>
      <c r="M156" s="6"/>
      <c r="N156" s="10"/>
    </row>
    <row r="157" spans="5:14" ht="12">
      <c r="E157" s="6"/>
      <c r="F157" s="6"/>
      <c r="G157" s="6"/>
      <c r="H157" s="6"/>
      <c r="I157" s="6"/>
      <c r="J157" s="6"/>
      <c r="K157" s="6"/>
      <c r="L157" s="6"/>
      <c r="M157" s="6"/>
      <c r="N157" s="10"/>
    </row>
    <row r="158" spans="5:14" ht="12">
      <c r="E158" s="6"/>
      <c r="F158" s="6"/>
      <c r="G158" s="6"/>
      <c r="H158" s="6"/>
      <c r="I158" s="6"/>
      <c r="J158" s="6"/>
      <c r="K158" s="6"/>
      <c r="L158" s="6"/>
      <c r="M158" s="6"/>
      <c r="N158" s="10"/>
    </row>
    <row r="159" spans="5:14" ht="12">
      <c r="E159" s="6"/>
      <c r="F159" s="6"/>
      <c r="G159" s="6"/>
      <c r="H159" s="6"/>
      <c r="I159" s="6"/>
      <c r="J159" s="6"/>
      <c r="K159" s="6"/>
      <c r="L159" s="6"/>
      <c r="M159" s="6"/>
      <c r="N159" s="10"/>
    </row>
    <row r="160" spans="5:14" ht="12">
      <c r="E160" s="6"/>
      <c r="F160" s="6"/>
      <c r="G160" s="6"/>
      <c r="H160" s="6"/>
      <c r="I160" s="6"/>
      <c r="J160" s="6"/>
      <c r="K160" s="6"/>
      <c r="L160" s="6"/>
      <c r="M160" s="6"/>
      <c r="N160" s="10"/>
    </row>
    <row r="161" spans="5:14" ht="12">
      <c r="E161" s="6"/>
      <c r="F161" s="6"/>
      <c r="G161" s="6"/>
      <c r="H161" s="6"/>
      <c r="I161" s="6"/>
      <c r="J161" s="6"/>
      <c r="K161" s="6"/>
      <c r="L161" s="6"/>
      <c r="M161" s="6"/>
      <c r="N161" s="10"/>
    </row>
    <row r="162" spans="5:14" ht="12">
      <c r="E162" s="6"/>
      <c r="F162" s="6"/>
      <c r="G162" s="6"/>
      <c r="H162" s="6"/>
      <c r="I162" s="6"/>
      <c r="J162" s="6"/>
      <c r="K162" s="6"/>
      <c r="L162" s="6"/>
      <c r="M162" s="6"/>
      <c r="N162" s="10"/>
    </row>
    <row r="163" spans="5:14" ht="12">
      <c r="E163" s="6"/>
      <c r="F163" s="6"/>
      <c r="G163" s="6"/>
      <c r="H163" s="6"/>
      <c r="I163" s="6"/>
      <c r="J163" s="6"/>
      <c r="K163" s="6"/>
      <c r="L163" s="6"/>
      <c r="M163" s="6"/>
      <c r="N163" s="10"/>
    </row>
    <row r="164" spans="5:14" ht="12">
      <c r="E164" s="6"/>
      <c r="F164" s="6"/>
      <c r="G164" s="6"/>
      <c r="H164" s="6"/>
      <c r="I164" s="6"/>
      <c r="J164" s="6"/>
      <c r="K164" s="6"/>
      <c r="L164" s="6"/>
      <c r="M164" s="6"/>
      <c r="N164" s="10"/>
    </row>
    <row r="165" spans="5:14" ht="12">
      <c r="E165" s="6"/>
      <c r="F165" s="6"/>
      <c r="G165" s="6"/>
      <c r="H165" s="6"/>
      <c r="I165" s="6"/>
      <c r="J165" s="6"/>
      <c r="K165" s="6"/>
      <c r="L165" s="6"/>
      <c r="M165" s="6"/>
      <c r="N165" s="10"/>
    </row>
    <row r="166" spans="5:14" ht="12">
      <c r="E166" s="6"/>
      <c r="F166" s="6"/>
      <c r="G166" s="6"/>
      <c r="H166" s="6"/>
      <c r="I166" s="6"/>
      <c r="J166" s="6"/>
      <c r="K166" s="6"/>
      <c r="L166" s="6"/>
      <c r="M166" s="6"/>
      <c r="N166" s="10"/>
    </row>
    <row r="167" spans="5:14" ht="12">
      <c r="E167" s="6"/>
      <c r="F167" s="6"/>
      <c r="G167" s="6"/>
      <c r="H167" s="6"/>
      <c r="I167" s="6"/>
      <c r="J167" s="6"/>
      <c r="K167" s="6"/>
      <c r="L167" s="6"/>
      <c r="M167" s="6"/>
      <c r="N167" s="10"/>
    </row>
    <row r="168" spans="5:14" ht="12">
      <c r="E168" s="6"/>
      <c r="F168" s="6"/>
      <c r="G168" s="6"/>
      <c r="H168" s="6"/>
      <c r="I168" s="6"/>
      <c r="J168" s="6"/>
      <c r="K168" s="6"/>
      <c r="L168" s="6"/>
      <c r="M168" s="6"/>
      <c r="N168" s="10"/>
    </row>
    <row r="169" spans="5:14" ht="12">
      <c r="E169" s="6"/>
      <c r="F169" s="6"/>
      <c r="G169" s="6"/>
      <c r="H169" s="6"/>
      <c r="I169" s="6"/>
      <c r="J169" s="6"/>
      <c r="K169" s="6"/>
      <c r="L169" s="6"/>
      <c r="M169" s="6"/>
      <c r="N169" s="10"/>
    </row>
    <row r="170" spans="5:14" ht="12">
      <c r="E170" s="6"/>
      <c r="F170" s="6"/>
      <c r="G170" s="6"/>
      <c r="H170" s="6"/>
      <c r="I170" s="6"/>
      <c r="J170" s="6"/>
      <c r="K170" s="6"/>
      <c r="L170" s="6"/>
      <c r="M170" s="6"/>
      <c r="N170" s="10"/>
    </row>
    <row r="171" spans="5:14" ht="12">
      <c r="E171" s="6"/>
      <c r="F171" s="6"/>
      <c r="G171" s="6"/>
      <c r="H171" s="6"/>
      <c r="I171" s="6"/>
      <c r="J171" s="6"/>
      <c r="K171" s="6"/>
      <c r="L171" s="6"/>
      <c r="M171" s="6"/>
      <c r="N171" s="10"/>
    </row>
    <row r="172" spans="5:14" ht="12">
      <c r="E172" s="6"/>
      <c r="F172" s="6"/>
      <c r="G172" s="6"/>
      <c r="H172" s="6"/>
      <c r="I172" s="6"/>
      <c r="J172" s="6"/>
      <c r="K172" s="6"/>
      <c r="L172" s="6"/>
      <c r="M172" s="6"/>
      <c r="N172" s="10"/>
    </row>
    <row r="173" spans="5:14" ht="12">
      <c r="E173" s="6"/>
      <c r="F173" s="6"/>
      <c r="G173" s="6"/>
      <c r="H173" s="6"/>
      <c r="I173" s="6"/>
      <c r="J173" s="6"/>
      <c r="K173" s="6"/>
      <c r="L173" s="6"/>
      <c r="M173" s="6"/>
      <c r="N173" s="10"/>
    </row>
    <row r="174" spans="5:14" ht="12">
      <c r="E174" s="6"/>
      <c r="F174" s="6"/>
      <c r="G174" s="6"/>
      <c r="H174" s="6"/>
      <c r="I174" s="6"/>
      <c r="J174" s="6"/>
      <c r="K174" s="6"/>
      <c r="L174" s="6"/>
      <c r="M174" s="6"/>
      <c r="N174" s="10"/>
    </row>
    <row r="175" spans="5:14" ht="12">
      <c r="E175" s="6"/>
      <c r="F175" s="6"/>
      <c r="G175" s="6"/>
      <c r="H175" s="6"/>
      <c r="I175" s="6"/>
      <c r="J175" s="6"/>
      <c r="K175" s="6"/>
      <c r="L175" s="6"/>
      <c r="M175" s="6"/>
      <c r="N175" s="10"/>
    </row>
    <row r="176" spans="5:14" ht="12">
      <c r="E176" s="6"/>
      <c r="F176" s="6"/>
      <c r="G176" s="6"/>
      <c r="H176" s="6"/>
      <c r="I176" s="6"/>
      <c r="J176" s="6"/>
      <c r="K176" s="6"/>
      <c r="L176" s="6"/>
      <c r="M176" s="6"/>
      <c r="N176" s="10"/>
    </row>
    <row r="177" spans="5:14" ht="12">
      <c r="E177" s="6"/>
      <c r="F177" s="6"/>
      <c r="G177" s="6"/>
      <c r="H177" s="6"/>
      <c r="I177" s="6"/>
      <c r="J177" s="6"/>
      <c r="K177" s="6"/>
      <c r="L177" s="6"/>
      <c r="M177" s="6"/>
      <c r="N177" s="10"/>
    </row>
    <row r="178" spans="5:14" ht="12">
      <c r="E178" s="6"/>
      <c r="F178" s="6"/>
      <c r="G178" s="6"/>
      <c r="H178" s="6"/>
      <c r="I178" s="6"/>
      <c r="J178" s="6"/>
      <c r="K178" s="6"/>
      <c r="L178" s="6"/>
      <c r="M178" s="6"/>
      <c r="N178" s="10"/>
    </row>
    <row r="179" spans="5:14" ht="12">
      <c r="E179" s="6"/>
      <c r="F179" s="6"/>
      <c r="G179" s="6"/>
      <c r="H179" s="6"/>
      <c r="I179" s="6"/>
      <c r="J179" s="6"/>
      <c r="K179" s="6"/>
      <c r="L179" s="6"/>
      <c r="M179" s="6"/>
      <c r="N179" s="10"/>
    </row>
    <row r="180" spans="5:14" ht="12">
      <c r="E180" s="6"/>
      <c r="F180" s="6"/>
      <c r="G180" s="6"/>
      <c r="H180" s="6"/>
      <c r="I180" s="6"/>
      <c r="J180" s="6"/>
      <c r="K180" s="6"/>
      <c r="L180" s="6"/>
      <c r="M180" s="6"/>
      <c r="N180" s="10"/>
    </row>
    <row r="181" spans="5:14" ht="12">
      <c r="E181" s="6"/>
      <c r="F181" s="6"/>
      <c r="G181" s="6"/>
      <c r="H181" s="6"/>
      <c r="I181" s="6"/>
      <c r="J181" s="6"/>
      <c r="K181" s="6"/>
      <c r="L181" s="6"/>
      <c r="M181" s="6"/>
      <c r="N181" s="10"/>
    </row>
    <row r="182" spans="5:14" ht="12">
      <c r="E182" s="6"/>
      <c r="F182" s="6"/>
      <c r="G182" s="6"/>
      <c r="H182" s="6"/>
      <c r="I182" s="6"/>
      <c r="J182" s="6"/>
      <c r="K182" s="6"/>
      <c r="L182" s="6"/>
      <c r="M182" s="6"/>
      <c r="N182" s="10"/>
    </row>
    <row r="183" spans="5:14" ht="12">
      <c r="E183" s="6"/>
      <c r="F183" s="6"/>
      <c r="G183" s="6"/>
      <c r="H183" s="6"/>
      <c r="I183" s="6"/>
      <c r="J183" s="6"/>
      <c r="K183" s="6"/>
      <c r="L183" s="6"/>
      <c r="M183" s="6"/>
      <c r="N183" s="10"/>
    </row>
    <row r="184" spans="5:14" ht="12">
      <c r="E184" s="6"/>
      <c r="F184" s="6"/>
      <c r="G184" s="6"/>
      <c r="H184" s="6"/>
      <c r="I184" s="6"/>
      <c r="J184" s="6"/>
      <c r="K184" s="6"/>
      <c r="L184" s="6"/>
      <c r="M184" s="6"/>
      <c r="N184" s="10"/>
    </row>
    <row r="185" spans="5:14" ht="12">
      <c r="E185" s="6"/>
      <c r="F185" s="6"/>
      <c r="G185" s="6"/>
      <c r="H185" s="6"/>
      <c r="I185" s="6"/>
      <c r="J185" s="6"/>
      <c r="K185" s="6"/>
      <c r="L185" s="6"/>
      <c r="M185" s="6"/>
      <c r="N185" s="10"/>
    </row>
    <row r="186" spans="5:14" ht="12">
      <c r="E186" s="6"/>
      <c r="F186" s="6"/>
      <c r="G186" s="6"/>
      <c r="H186" s="6"/>
      <c r="I186" s="6"/>
      <c r="J186" s="6"/>
      <c r="K186" s="6"/>
      <c r="L186" s="6"/>
      <c r="M186" s="6"/>
      <c r="N186" s="10"/>
    </row>
    <row r="187" spans="5:14" ht="12">
      <c r="E187" s="6"/>
      <c r="F187" s="6"/>
      <c r="G187" s="6"/>
      <c r="H187" s="6"/>
      <c r="I187" s="6"/>
      <c r="J187" s="6"/>
      <c r="K187" s="6"/>
      <c r="L187" s="6"/>
      <c r="M187" s="6"/>
      <c r="N187" s="10"/>
    </row>
    <row r="188" spans="5:14" ht="12">
      <c r="E188" s="6"/>
      <c r="F188" s="6"/>
      <c r="G188" s="6"/>
      <c r="H188" s="6"/>
      <c r="I188" s="6"/>
      <c r="J188" s="6"/>
      <c r="K188" s="6"/>
      <c r="L188" s="6"/>
      <c r="M188" s="6"/>
      <c r="N188" s="10"/>
    </row>
    <row r="189" spans="5:14" ht="12">
      <c r="E189" s="6"/>
      <c r="F189" s="6"/>
      <c r="G189" s="6"/>
      <c r="H189" s="6"/>
      <c r="I189" s="6"/>
      <c r="J189" s="6"/>
      <c r="K189" s="6"/>
      <c r="L189" s="6"/>
      <c r="M189" s="6"/>
      <c r="N189" s="10"/>
    </row>
    <row r="190" spans="5:14" ht="12">
      <c r="E190" s="6"/>
      <c r="F190" s="6"/>
      <c r="G190" s="6"/>
      <c r="H190" s="6"/>
      <c r="I190" s="6"/>
      <c r="J190" s="6"/>
      <c r="K190" s="6"/>
      <c r="L190" s="6"/>
      <c r="M190" s="6"/>
      <c r="N190" s="10"/>
    </row>
    <row r="191" spans="5:14" ht="12">
      <c r="E191" s="6"/>
      <c r="F191" s="6"/>
      <c r="G191" s="6"/>
      <c r="H191" s="6"/>
      <c r="I191" s="6"/>
      <c r="J191" s="6"/>
      <c r="K191" s="6"/>
      <c r="L191" s="6"/>
      <c r="M191" s="6"/>
      <c r="N191" s="10"/>
    </row>
    <row r="192" spans="5:14" ht="12">
      <c r="E192" s="6"/>
      <c r="F192" s="6"/>
      <c r="G192" s="6"/>
      <c r="H192" s="6"/>
      <c r="I192" s="6"/>
      <c r="J192" s="6"/>
      <c r="K192" s="6"/>
      <c r="L192" s="6"/>
      <c r="M192" s="6"/>
      <c r="N192" s="10"/>
    </row>
    <row r="193" spans="5:14" ht="12">
      <c r="E193" s="6"/>
      <c r="F193" s="6"/>
      <c r="G193" s="6"/>
      <c r="H193" s="6"/>
      <c r="I193" s="6"/>
      <c r="J193" s="6"/>
      <c r="K193" s="6"/>
      <c r="L193" s="6"/>
      <c r="M193" s="6"/>
      <c r="N193" s="10"/>
    </row>
    <row r="194" spans="5:14" ht="12">
      <c r="E194" s="6"/>
      <c r="F194" s="6"/>
      <c r="G194" s="6"/>
      <c r="H194" s="6"/>
      <c r="I194" s="6"/>
      <c r="J194" s="6"/>
      <c r="K194" s="6"/>
      <c r="L194" s="6"/>
      <c r="M194" s="6"/>
      <c r="N194" s="10"/>
    </row>
    <row r="195" spans="5:14" ht="12">
      <c r="E195" s="6"/>
      <c r="F195" s="6"/>
      <c r="G195" s="6"/>
      <c r="H195" s="6"/>
      <c r="I195" s="6"/>
      <c r="J195" s="6"/>
      <c r="K195" s="6"/>
      <c r="L195" s="6"/>
      <c r="M195" s="6"/>
      <c r="N195" s="10"/>
    </row>
    <row r="196" spans="5:14" ht="12">
      <c r="E196" s="6"/>
      <c r="F196" s="6"/>
      <c r="G196" s="6"/>
      <c r="H196" s="6"/>
      <c r="I196" s="6"/>
      <c r="J196" s="6"/>
      <c r="K196" s="6"/>
      <c r="L196" s="6"/>
      <c r="M196" s="6"/>
      <c r="N196" s="10"/>
    </row>
    <row r="197" spans="5:14" ht="12">
      <c r="E197" s="6"/>
      <c r="F197" s="6"/>
      <c r="G197" s="6"/>
      <c r="H197" s="6"/>
      <c r="I197" s="6"/>
      <c r="J197" s="6"/>
      <c r="K197" s="6"/>
      <c r="L197" s="6"/>
      <c r="M197" s="6"/>
      <c r="N197" s="10"/>
    </row>
    <row r="198" spans="5:14" ht="12">
      <c r="E198" s="6"/>
      <c r="F198" s="6"/>
      <c r="G198" s="6"/>
      <c r="H198" s="6"/>
      <c r="I198" s="6"/>
      <c r="J198" s="6"/>
      <c r="K198" s="6"/>
      <c r="L198" s="6"/>
      <c r="M198" s="6"/>
      <c r="N198" s="10"/>
    </row>
    <row r="199" spans="5:14" ht="12">
      <c r="E199" s="6"/>
      <c r="F199" s="6"/>
      <c r="G199" s="6"/>
      <c r="H199" s="6"/>
      <c r="I199" s="6"/>
      <c r="J199" s="6"/>
      <c r="K199" s="6"/>
      <c r="L199" s="6"/>
      <c r="M199" s="6"/>
      <c r="N199" s="10"/>
    </row>
    <row r="200" spans="5:14" ht="12">
      <c r="E200" s="6"/>
      <c r="F200" s="6"/>
      <c r="G200" s="6"/>
      <c r="H200" s="6"/>
      <c r="I200" s="6"/>
      <c r="J200" s="6"/>
      <c r="K200" s="6"/>
      <c r="L200" s="6"/>
      <c r="M200" s="6"/>
      <c r="N200" s="10"/>
    </row>
    <row r="201" spans="5:14" ht="12">
      <c r="E201" s="6"/>
      <c r="F201" s="6"/>
      <c r="G201" s="6"/>
      <c r="H201" s="6"/>
      <c r="I201" s="6"/>
      <c r="J201" s="6"/>
      <c r="K201" s="6"/>
      <c r="L201" s="6"/>
      <c r="M201" s="6"/>
      <c r="N201" s="10"/>
    </row>
    <row r="202" spans="5:14" ht="12">
      <c r="E202" s="6"/>
      <c r="F202" s="6"/>
      <c r="G202" s="6"/>
      <c r="H202" s="6"/>
      <c r="I202" s="6"/>
      <c r="J202" s="6"/>
      <c r="K202" s="6"/>
      <c r="L202" s="6"/>
      <c r="M202" s="6"/>
      <c r="N202" s="10"/>
    </row>
    <row r="203" spans="5:14" ht="12">
      <c r="E203" s="6"/>
      <c r="F203" s="6"/>
      <c r="G203" s="6"/>
      <c r="H203" s="6"/>
      <c r="I203" s="6"/>
      <c r="J203" s="6"/>
      <c r="K203" s="6"/>
      <c r="L203" s="6"/>
      <c r="M203" s="6"/>
      <c r="N203" s="10"/>
    </row>
    <row r="204" spans="5:14" ht="12">
      <c r="E204" s="6"/>
      <c r="F204" s="6"/>
      <c r="G204" s="6"/>
      <c r="H204" s="6"/>
      <c r="I204" s="6"/>
      <c r="J204" s="6"/>
      <c r="K204" s="6"/>
      <c r="L204" s="6"/>
      <c r="M204" s="6"/>
      <c r="N204" s="10"/>
    </row>
    <row r="205" spans="5:14" ht="12">
      <c r="E205" s="6"/>
      <c r="F205" s="6"/>
      <c r="G205" s="6"/>
      <c r="H205" s="6"/>
      <c r="I205" s="6"/>
      <c r="J205" s="6"/>
      <c r="K205" s="6"/>
      <c r="L205" s="6"/>
      <c r="M205" s="6"/>
      <c r="N205" s="10"/>
    </row>
    <row r="206" spans="5:14" ht="12">
      <c r="E206" s="6"/>
      <c r="F206" s="6"/>
      <c r="G206" s="6"/>
      <c r="H206" s="6"/>
      <c r="I206" s="6"/>
      <c r="J206" s="6"/>
      <c r="K206" s="6"/>
      <c r="L206" s="6"/>
      <c r="M206" s="6"/>
      <c r="N206" s="10"/>
    </row>
    <row r="207" spans="5:14" ht="12">
      <c r="E207" s="6"/>
      <c r="F207" s="6"/>
      <c r="G207" s="6"/>
      <c r="H207" s="6"/>
      <c r="I207" s="6"/>
      <c r="J207" s="6"/>
      <c r="K207" s="6"/>
      <c r="L207" s="6"/>
      <c r="M207" s="6"/>
      <c r="N207" s="10"/>
    </row>
    <row r="208" spans="5:14" ht="12">
      <c r="E208" s="6"/>
      <c r="F208" s="6"/>
      <c r="G208" s="6"/>
      <c r="H208" s="6"/>
      <c r="I208" s="6"/>
      <c r="J208" s="6"/>
      <c r="K208" s="6"/>
      <c r="L208" s="6"/>
      <c r="M208" s="6"/>
      <c r="N208" s="10"/>
    </row>
    <row r="209" spans="5:14" ht="12">
      <c r="E209" s="6"/>
      <c r="F209" s="6"/>
      <c r="G209" s="6"/>
      <c r="H209" s="6"/>
      <c r="I209" s="6"/>
      <c r="J209" s="6"/>
      <c r="K209" s="6"/>
      <c r="L209" s="6"/>
      <c r="M209" s="6"/>
      <c r="N209" s="10"/>
    </row>
    <row r="210" spans="5:14" ht="12">
      <c r="E210" s="6"/>
      <c r="F210" s="6"/>
      <c r="G210" s="6"/>
      <c r="H210" s="6"/>
      <c r="I210" s="6"/>
      <c r="J210" s="6"/>
      <c r="K210" s="6"/>
      <c r="L210" s="6"/>
      <c r="M210" s="6"/>
      <c r="N210" s="10"/>
    </row>
    <row r="211" spans="5:14" ht="12">
      <c r="E211" s="6"/>
      <c r="F211" s="6"/>
      <c r="G211" s="6"/>
      <c r="H211" s="6"/>
      <c r="I211" s="6"/>
      <c r="J211" s="6"/>
      <c r="K211" s="6"/>
      <c r="L211" s="6"/>
      <c r="M211" s="6"/>
      <c r="N211" s="10"/>
    </row>
    <row r="212" spans="5:14" ht="12">
      <c r="E212" s="6"/>
      <c r="F212" s="6"/>
      <c r="G212" s="6"/>
      <c r="H212" s="6"/>
      <c r="I212" s="6"/>
      <c r="M212" s="6"/>
      <c r="N212" s="10"/>
    </row>
    <row r="213" spans="5:14" ht="12">
      <c r="E213" s="6"/>
      <c r="F213" s="6"/>
      <c r="G213" s="6"/>
      <c r="H213" s="6"/>
      <c r="I213" s="6"/>
      <c r="M213" s="6"/>
      <c r="N213" s="10"/>
    </row>
    <row r="214" spans="5:14" ht="12">
      <c r="E214" s="6"/>
      <c r="F214" s="6"/>
      <c r="G214" s="6"/>
      <c r="H214" s="6"/>
      <c r="I214" s="6"/>
      <c r="J214" s="6"/>
      <c r="K214" s="6"/>
      <c r="L214" s="6"/>
      <c r="M214" s="6"/>
      <c r="N214" s="10"/>
    </row>
    <row r="215" spans="5:14" ht="12">
      <c r="E215" s="6"/>
      <c r="F215" s="6"/>
      <c r="G215" s="6"/>
      <c r="H215" s="6"/>
      <c r="I215" s="6"/>
      <c r="J215" s="6"/>
      <c r="K215" s="6"/>
      <c r="L215" s="6"/>
      <c r="M215" s="6"/>
      <c r="N215" s="10"/>
    </row>
    <row r="216" spans="5:14" ht="12">
      <c r="E216" s="6"/>
      <c r="F216" s="6"/>
      <c r="G216" s="6"/>
      <c r="H216" s="6"/>
      <c r="I216" s="6"/>
      <c r="J216" s="6"/>
      <c r="K216" s="6"/>
      <c r="L216" s="6"/>
      <c r="M216" s="6"/>
      <c r="N216" s="10"/>
    </row>
    <row r="217" spans="5:14" ht="12">
      <c r="E217" s="6"/>
      <c r="F217" s="6"/>
      <c r="G217" s="6"/>
      <c r="H217" s="6"/>
      <c r="I217" s="6"/>
      <c r="J217" s="6"/>
      <c r="K217" s="6"/>
      <c r="L217" s="6"/>
      <c r="M217" s="6"/>
      <c r="N217" s="10"/>
    </row>
    <row r="218" spans="5:14" ht="12">
      <c r="E218" s="6"/>
      <c r="F218" s="6"/>
      <c r="G218" s="6"/>
      <c r="H218" s="6"/>
      <c r="I218" s="6"/>
      <c r="J218" s="6"/>
      <c r="K218" s="6"/>
      <c r="L218" s="6"/>
      <c r="M218" s="6"/>
      <c r="N218" s="10"/>
    </row>
    <row r="219" spans="5:14" ht="12">
      <c r="E219" s="6"/>
      <c r="F219" s="6"/>
      <c r="G219" s="6"/>
      <c r="H219" s="6"/>
      <c r="I219" s="6"/>
      <c r="J219" s="6"/>
      <c r="K219" s="6"/>
      <c r="L219" s="6"/>
      <c r="M219" s="6"/>
      <c r="N219" s="10"/>
    </row>
    <row r="220" spans="5:14" ht="12">
      <c r="E220" s="6"/>
      <c r="F220" s="6"/>
      <c r="G220" s="6"/>
      <c r="H220" s="6"/>
      <c r="I220" s="6"/>
      <c r="J220" s="6"/>
      <c r="K220" s="6"/>
      <c r="L220" s="6"/>
      <c r="M220" s="6"/>
      <c r="N220" s="10"/>
    </row>
    <row r="221" spans="5:14" ht="12">
      <c r="E221" s="6"/>
      <c r="F221" s="6"/>
      <c r="G221" s="6"/>
      <c r="H221" s="6"/>
      <c r="I221" s="6"/>
      <c r="J221" s="6"/>
      <c r="K221" s="6"/>
      <c r="L221" s="6"/>
      <c r="M221" s="6"/>
      <c r="N221" s="10"/>
    </row>
    <row r="222" spans="5:14" ht="12">
      <c r="E222" s="6"/>
      <c r="F222" s="6"/>
      <c r="G222" s="6"/>
      <c r="H222" s="6"/>
      <c r="I222" s="6"/>
      <c r="J222" s="6"/>
      <c r="K222" s="6"/>
      <c r="L222" s="6"/>
      <c r="M222" s="6"/>
      <c r="N222" s="10"/>
    </row>
    <row r="223" spans="5:14" ht="12">
      <c r="E223" s="6"/>
      <c r="F223" s="6"/>
      <c r="G223" s="6"/>
      <c r="H223" s="6"/>
      <c r="I223" s="6"/>
      <c r="J223" s="6"/>
      <c r="K223" s="6"/>
      <c r="L223" s="6"/>
      <c r="M223" s="6"/>
      <c r="N223" s="10"/>
    </row>
    <row r="224" spans="5:14" ht="12">
      <c r="E224" s="6"/>
      <c r="F224" s="6"/>
      <c r="G224" s="6"/>
      <c r="H224" s="6"/>
      <c r="I224" s="6"/>
      <c r="J224" s="6"/>
      <c r="K224" s="6"/>
      <c r="L224" s="6"/>
      <c r="M224" s="6"/>
      <c r="N224" s="10"/>
    </row>
    <row r="225" spans="5:14" ht="12">
      <c r="E225" s="6"/>
      <c r="F225" s="6"/>
      <c r="G225" s="6"/>
      <c r="H225" s="6"/>
      <c r="I225" s="6"/>
      <c r="J225" s="6"/>
      <c r="K225" s="6"/>
      <c r="L225" s="6"/>
      <c r="M225" s="6"/>
      <c r="N225" s="10"/>
    </row>
    <row r="226" spans="5:14" ht="12">
      <c r="E226" s="6"/>
      <c r="F226" s="6"/>
      <c r="G226" s="6"/>
      <c r="H226" s="6"/>
      <c r="I226" s="6"/>
      <c r="J226" s="6"/>
      <c r="K226" s="6"/>
      <c r="L226" s="6"/>
      <c r="M226" s="6"/>
      <c r="N226" s="10"/>
    </row>
    <row r="227" spans="5:14" ht="12">
      <c r="E227" s="6"/>
      <c r="F227" s="6"/>
      <c r="G227" s="6"/>
      <c r="H227" s="6"/>
      <c r="I227" s="6"/>
      <c r="J227" s="6"/>
      <c r="K227" s="6"/>
      <c r="L227" s="6"/>
      <c r="M227" s="6"/>
      <c r="N227" s="10"/>
    </row>
    <row r="228" spans="5:14" ht="12">
      <c r="E228" s="6"/>
      <c r="F228" s="6"/>
      <c r="G228" s="6"/>
      <c r="H228" s="6"/>
      <c r="I228" s="6"/>
      <c r="J228" s="6"/>
      <c r="K228" s="6"/>
      <c r="L228" s="6"/>
      <c r="M228" s="6"/>
      <c r="N228" s="10"/>
    </row>
    <row r="229" spans="5:14" ht="12">
      <c r="E229" s="6"/>
      <c r="F229" s="6"/>
      <c r="G229" s="6"/>
      <c r="H229" s="6"/>
      <c r="I229" s="6"/>
      <c r="J229" s="6"/>
      <c r="K229" s="6"/>
      <c r="L229" s="6"/>
      <c r="M229" s="6"/>
      <c r="N229" s="10"/>
    </row>
    <row r="230" spans="5:14" ht="12">
      <c r="E230" s="6"/>
      <c r="F230" s="6"/>
      <c r="G230" s="6"/>
      <c r="H230" s="6"/>
      <c r="I230" s="6"/>
      <c r="J230" s="6"/>
      <c r="K230" s="6"/>
      <c r="L230" s="6"/>
      <c r="M230" s="6"/>
      <c r="N230" s="10"/>
    </row>
    <row r="231" spans="5:14" ht="12">
      <c r="E231" s="6"/>
      <c r="F231" s="6"/>
      <c r="G231" s="6"/>
      <c r="H231" s="6"/>
      <c r="I231" s="6"/>
      <c r="J231" s="6"/>
      <c r="K231" s="6"/>
      <c r="L231" s="6"/>
      <c r="M231" s="6"/>
      <c r="N231" s="10"/>
    </row>
    <row r="232" spans="5:14" ht="12">
      <c r="E232" s="6"/>
      <c r="F232" s="6"/>
      <c r="G232" s="6"/>
      <c r="H232" s="6"/>
      <c r="I232" s="6"/>
      <c r="J232" s="6"/>
      <c r="K232" s="6"/>
      <c r="L232" s="6"/>
      <c r="M232" s="6"/>
      <c r="N232" s="10"/>
    </row>
    <row r="233" spans="5:14" ht="12">
      <c r="E233" s="6"/>
      <c r="F233" s="6"/>
      <c r="G233" s="6"/>
      <c r="H233" s="6"/>
      <c r="I233" s="6"/>
      <c r="J233" s="6"/>
      <c r="K233" s="6"/>
      <c r="L233" s="6"/>
      <c r="M233" s="6"/>
      <c r="N233" s="10"/>
    </row>
    <row r="234" spans="5:14" ht="12">
      <c r="E234" s="6"/>
      <c r="F234" s="6"/>
      <c r="G234" s="6"/>
      <c r="H234" s="6"/>
      <c r="I234" s="6"/>
      <c r="J234" s="6"/>
      <c r="K234" s="6"/>
      <c r="L234" s="6"/>
      <c r="M234" s="6"/>
      <c r="N234" s="10"/>
    </row>
    <row r="235" spans="5:14" ht="12">
      <c r="E235" s="6"/>
      <c r="F235" s="6"/>
      <c r="G235" s="6"/>
      <c r="H235" s="6"/>
      <c r="I235" s="6"/>
      <c r="J235" s="6"/>
      <c r="K235" s="6"/>
      <c r="L235" s="6"/>
      <c r="M235" s="6"/>
      <c r="N235" s="10"/>
    </row>
    <row r="236" spans="5:14" ht="12">
      <c r="E236" s="6"/>
      <c r="F236" s="6"/>
      <c r="G236" s="6"/>
      <c r="H236" s="6"/>
      <c r="I236" s="6"/>
      <c r="J236" s="6"/>
      <c r="K236" s="6"/>
      <c r="L236" s="6"/>
      <c r="M236" s="6"/>
      <c r="N236" s="10"/>
    </row>
    <row r="237" spans="5:14" ht="12">
      <c r="E237" s="6"/>
      <c r="F237" s="6"/>
      <c r="G237" s="6"/>
      <c r="H237" s="6"/>
      <c r="I237" s="6"/>
      <c r="J237" s="6"/>
      <c r="K237" s="6"/>
      <c r="L237" s="6"/>
      <c r="M237" s="6"/>
      <c r="N237" s="10"/>
    </row>
    <row r="238" spans="5:14" ht="12">
      <c r="E238" s="6"/>
      <c r="F238" s="6"/>
      <c r="G238" s="6"/>
      <c r="H238" s="6"/>
      <c r="I238" s="6"/>
      <c r="J238" s="6"/>
      <c r="K238" s="6"/>
      <c r="L238" s="6"/>
      <c r="M238" s="6"/>
      <c r="N238" s="10"/>
    </row>
    <row r="239" spans="5:14" ht="12">
      <c r="E239" s="6"/>
      <c r="F239" s="6"/>
      <c r="G239" s="6"/>
      <c r="H239" s="6"/>
      <c r="I239" s="6"/>
      <c r="J239" s="6"/>
      <c r="K239" s="6"/>
      <c r="L239" s="6"/>
      <c r="M239" s="6"/>
      <c r="N239" s="10"/>
    </row>
    <row r="240" spans="5:14" ht="12">
      <c r="E240" s="6"/>
      <c r="F240" s="6"/>
      <c r="G240" s="6"/>
      <c r="H240" s="6"/>
      <c r="I240" s="6"/>
      <c r="J240" s="6"/>
      <c r="K240" s="6"/>
      <c r="L240" s="6"/>
      <c r="M240" s="6"/>
      <c r="N240" s="10"/>
    </row>
    <row r="241" spans="5:14" ht="12">
      <c r="E241" s="6"/>
      <c r="F241" s="6"/>
      <c r="G241" s="6"/>
      <c r="H241" s="6"/>
      <c r="I241" s="6"/>
      <c r="J241" s="6"/>
      <c r="K241" s="6"/>
      <c r="L241" s="6"/>
      <c r="M241" s="6"/>
      <c r="N241" s="10"/>
    </row>
    <row r="242" spans="5:14" ht="12">
      <c r="E242" s="6"/>
      <c r="F242" s="6"/>
      <c r="G242" s="6"/>
      <c r="H242" s="6"/>
      <c r="I242" s="6"/>
      <c r="J242" s="6"/>
      <c r="K242" s="6"/>
      <c r="L242" s="6"/>
      <c r="M242" s="6"/>
      <c r="N242" s="10"/>
    </row>
    <row r="243" spans="5:14" ht="12">
      <c r="E243" s="6"/>
      <c r="F243" s="6"/>
      <c r="G243" s="6"/>
      <c r="H243" s="6"/>
      <c r="I243" s="6"/>
      <c r="J243" s="6"/>
      <c r="K243" s="6"/>
      <c r="L243" s="6"/>
      <c r="M243" s="6"/>
      <c r="N243" s="10"/>
    </row>
    <row r="244" spans="5:14" ht="12">
      <c r="E244" s="6"/>
      <c r="F244" s="6"/>
      <c r="G244" s="6"/>
      <c r="H244" s="6"/>
      <c r="I244" s="6"/>
      <c r="J244" s="6"/>
      <c r="K244" s="6"/>
      <c r="L244" s="6"/>
      <c r="M244" s="6"/>
      <c r="N244" s="10"/>
    </row>
    <row r="245" spans="5:14" ht="12">
      <c r="E245" s="6"/>
      <c r="F245" s="6"/>
      <c r="G245" s="6"/>
      <c r="H245" s="6"/>
      <c r="I245" s="6"/>
      <c r="J245" s="6"/>
      <c r="K245" s="6"/>
      <c r="L245" s="6"/>
      <c r="M245" s="6"/>
      <c r="N245" s="10"/>
    </row>
    <row r="246" spans="5:14" ht="12">
      <c r="E246" s="6"/>
      <c r="F246" s="6"/>
      <c r="G246" s="6"/>
      <c r="H246" s="6"/>
      <c r="I246" s="6"/>
      <c r="J246" s="6"/>
      <c r="K246" s="6"/>
      <c r="L246" s="6"/>
      <c r="M246" s="6"/>
      <c r="N246" s="10"/>
    </row>
    <row r="247" spans="5:14" ht="12">
      <c r="E247" s="6"/>
      <c r="F247" s="6"/>
      <c r="G247" s="6"/>
      <c r="H247" s="6"/>
      <c r="I247" s="6"/>
      <c r="J247" s="6"/>
      <c r="K247" s="6"/>
      <c r="L247" s="6"/>
      <c r="M247" s="6"/>
      <c r="N247" s="10"/>
    </row>
    <row r="248" spans="5:14" ht="12">
      <c r="E248" s="6"/>
      <c r="F248" s="6"/>
      <c r="G248" s="6"/>
      <c r="H248" s="6"/>
      <c r="I248" s="6"/>
      <c r="J248" s="6"/>
      <c r="K248" s="6"/>
      <c r="L248" s="6"/>
      <c r="M248" s="6"/>
      <c r="N248" s="10"/>
    </row>
    <row r="249" spans="5:14" ht="12">
      <c r="E249" s="6"/>
      <c r="F249" s="6"/>
      <c r="G249" s="6"/>
      <c r="H249" s="6"/>
      <c r="I249" s="6"/>
      <c r="J249" s="6"/>
      <c r="K249" s="6"/>
      <c r="L249" s="6"/>
      <c r="M249" s="6"/>
      <c r="N249" s="10"/>
    </row>
    <row r="250" spans="5:14" ht="12">
      <c r="E250" s="6"/>
      <c r="F250" s="6"/>
      <c r="G250" s="6"/>
      <c r="H250" s="6"/>
      <c r="I250" s="6"/>
      <c r="J250" s="6"/>
      <c r="K250" s="6"/>
      <c r="L250" s="6"/>
      <c r="M250" s="6"/>
      <c r="N250" s="10"/>
    </row>
    <row r="251" spans="5:14" ht="12">
      <c r="E251" s="6"/>
      <c r="F251" s="6"/>
      <c r="G251" s="6"/>
      <c r="H251" s="6"/>
      <c r="I251" s="6"/>
      <c r="J251" s="6"/>
      <c r="K251" s="6"/>
      <c r="L251" s="6"/>
      <c r="M251" s="6"/>
      <c r="N251" s="10"/>
    </row>
    <row r="252" spans="5:14" ht="12">
      <c r="E252" s="6"/>
      <c r="F252" s="6"/>
      <c r="G252" s="6"/>
      <c r="H252" s="6"/>
      <c r="I252" s="6"/>
      <c r="J252" s="6"/>
      <c r="K252" s="6"/>
      <c r="L252" s="6"/>
      <c r="M252" s="6"/>
      <c r="N252" s="10"/>
    </row>
    <row r="253" spans="5:14" ht="12">
      <c r="E253" s="6"/>
      <c r="F253" s="6"/>
      <c r="G253" s="6"/>
      <c r="H253" s="6"/>
      <c r="I253" s="6"/>
      <c r="J253" s="6"/>
      <c r="K253" s="6"/>
      <c r="L253" s="6"/>
      <c r="M253" s="6"/>
      <c r="N253" s="10"/>
    </row>
    <row r="254" spans="5:14" ht="12">
      <c r="E254" s="6"/>
      <c r="F254" s="6"/>
      <c r="G254" s="6"/>
      <c r="H254" s="6"/>
      <c r="I254" s="6"/>
      <c r="J254" s="6"/>
      <c r="K254" s="6"/>
      <c r="L254" s="6"/>
      <c r="M254" s="6"/>
      <c r="N254" s="10"/>
    </row>
    <row r="255" spans="5:14" ht="12">
      <c r="E255" s="6"/>
      <c r="F255" s="6"/>
      <c r="G255" s="6"/>
      <c r="H255" s="6"/>
      <c r="I255" s="6"/>
      <c r="J255" s="6"/>
      <c r="K255" s="6"/>
      <c r="L255" s="6"/>
      <c r="M255" s="6"/>
      <c r="N255" s="10"/>
    </row>
    <row r="256" spans="5:14" ht="12">
      <c r="E256" s="6"/>
      <c r="F256" s="6"/>
      <c r="G256" s="6"/>
      <c r="H256" s="6"/>
      <c r="I256" s="6"/>
      <c r="J256" s="6"/>
      <c r="K256" s="6"/>
      <c r="L256" s="6"/>
      <c r="M256" s="6"/>
      <c r="N256" s="10"/>
    </row>
    <row r="257" spans="5:14" ht="12">
      <c r="E257" s="6"/>
      <c r="F257" s="6"/>
      <c r="G257" s="6"/>
      <c r="H257" s="6"/>
      <c r="I257" s="6"/>
      <c r="J257" s="6"/>
      <c r="K257" s="6"/>
      <c r="L257" s="6"/>
      <c r="M257" s="6"/>
      <c r="N257" s="10"/>
    </row>
    <row r="258" spans="5:14" ht="12">
      <c r="E258" s="6"/>
      <c r="F258" s="6"/>
      <c r="G258" s="6"/>
      <c r="H258" s="6"/>
      <c r="I258" s="6"/>
      <c r="J258" s="6"/>
      <c r="K258" s="6"/>
      <c r="L258" s="6"/>
      <c r="M258" s="6"/>
      <c r="N258" s="10"/>
    </row>
    <row r="259" spans="5:14" ht="12">
      <c r="E259" s="6"/>
      <c r="F259" s="6"/>
      <c r="G259" s="6"/>
      <c r="H259" s="6"/>
      <c r="I259" s="6"/>
      <c r="J259" s="6"/>
      <c r="K259" s="6"/>
      <c r="L259" s="6"/>
      <c r="M259" s="6"/>
      <c r="N259" s="10"/>
    </row>
    <row r="260" spans="5:14" ht="12">
      <c r="E260" s="6"/>
      <c r="F260" s="6"/>
      <c r="G260" s="6"/>
      <c r="H260" s="6"/>
      <c r="I260" s="6"/>
      <c r="J260" s="6"/>
      <c r="K260" s="6"/>
      <c r="L260" s="6"/>
      <c r="M260" s="6"/>
      <c r="N260" s="10"/>
    </row>
    <row r="261" spans="5:14" ht="12">
      <c r="E261" s="6"/>
      <c r="F261" s="6"/>
      <c r="G261" s="6"/>
      <c r="H261" s="6"/>
      <c r="I261" s="6"/>
      <c r="J261" s="6"/>
      <c r="K261" s="6"/>
      <c r="L261" s="6"/>
      <c r="M261" s="6"/>
      <c r="N261" s="10"/>
    </row>
    <row r="262" spans="5:14" ht="12">
      <c r="E262" s="6"/>
      <c r="F262" s="6"/>
      <c r="G262" s="6"/>
      <c r="H262" s="6"/>
      <c r="I262" s="6"/>
      <c r="J262" s="6"/>
      <c r="K262" s="6"/>
      <c r="L262" s="6"/>
      <c r="M262" s="6"/>
      <c r="N262" s="10"/>
    </row>
    <row r="263" spans="5:14" ht="12">
      <c r="E263" s="6"/>
      <c r="F263" s="6"/>
      <c r="G263" s="6"/>
      <c r="H263" s="6"/>
      <c r="I263" s="6"/>
      <c r="J263" s="6"/>
      <c r="K263" s="6"/>
      <c r="L263" s="6"/>
      <c r="M263" s="6"/>
      <c r="N263" s="10"/>
    </row>
    <row r="264" spans="5:14" ht="12">
      <c r="E264" s="6"/>
      <c r="F264" s="6"/>
      <c r="G264" s="6"/>
      <c r="H264" s="6"/>
      <c r="I264" s="6"/>
      <c r="J264" s="6"/>
      <c r="K264" s="6"/>
      <c r="L264" s="6"/>
      <c r="M264" s="6"/>
      <c r="N264" s="10"/>
    </row>
    <row r="265" spans="5:14" ht="12">
      <c r="E265" s="6"/>
      <c r="F265" s="6"/>
      <c r="G265" s="6"/>
      <c r="H265" s="6"/>
      <c r="I265" s="6"/>
      <c r="J265" s="6"/>
      <c r="K265" s="6"/>
      <c r="L265" s="6"/>
      <c r="M265" s="6"/>
      <c r="N265" s="10"/>
    </row>
    <row r="266" spans="5:14" ht="12">
      <c r="E266" s="6"/>
      <c r="F266" s="6"/>
      <c r="G266" s="6"/>
      <c r="H266" s="6"/>
      <c r="I266" s="6"/>
      <c r="J266" s="6"/>
      <c r="K266" s="6"/>
      <c r="L266" s="6"/>
      <c r="M266" s="6"/>
      <c r="N266" s="10"/>
    </row>
    <row r="267" spans="5:14" ht="12">
      <c r="E267" s="6"/>
      <c r="F267" s="6"/>
      <c r="G267" s="6"/>
      <c r="H267" s="6"/>
      <c r="I267" s="6"/>
      <c r="J267" s="6"/>
      <c r="K267" s="6"/>
      <c r="L267" s="6"/>
      <c r="M267" s="6"/>
      <c r="N267" s="10"/>
    </row>
    <row r="268" spans="5:14" ht="12">
      <c r="E268" s="6"/>
      <c r="F268" s="6"/>
      <c r="G268" s="6"/>
      <c r="H268" s="6"/>
      <c r="I268" s="6"/>
      <c r="J268" s="6"/>
      <c r="K268" s="6"/>
      <c r="L268" s="6"/>
      <c r="M268" s="6"/>
      <c r="N268" s="10"/>
    </row>
    <row r="269" spans="5:14" ht="12">
      <c r="E269" s="6"/>
      <c r="F269" s="6"/>
      <c r="G269" s="6"/>
      <c r="H269" s="6"/>
      <c r="I269" s="6"/>
      <c r="J269" s="6"/>
      <c r="K269" s="6"/>
      <c r="L269" s="6"/>
      <c r="M269" s="6"/>
      <c r="N269" s="10"/>
    </row>
    <row r="270" spans="5:14" ht="12">
      <c r="E270" s="6"/>
      <c r="F270" s="6"/>
      <c r="G270" s="6"/>
      <c r="H270" s="6"/>
      <c r="I270" s="6"/>
      <c r="J270" s="6"/>
      <c r="K270" s="6"/>
      <c r="L270" s="6"/>
      <c r="M270" s="6"/>
      <c r="N270" s="10"/>
    </row>
    <row r="271" spans="5:14" ht="12">
      <c r="E271" s="6"/>
      <c r="F271" s="6"/>
      <c r="G271" s="6"/>
      <c r="H271" s="6"/>
      <c r="I271" s="6"/>
      <c r="J271" s="6"/>
      <c r="K271" s="6"/>
      <c r="L271" s="6"/>
      <c r="M271" s="6"/>
      <c r="N271" s="10"/>
    </row>
    <row r="272" spans="5:14" ht="12">
      <c r="E272" s="6"/>
      <c r="F272" s="6"/>
      <c r="G272" s="6"/>
      <c r="H272" s="6"/>
      <c r="I272" s="6"/>
      <c r="J272" s="6"/>
      <c r="K272" s="6"/>
      <c r="L272" s="6"/>
      <c r="M272" s="6"/>
      <c r="N272" s="10"/>
    </row>
    <row r="273" spans="5:14" ht="12">
      <c r="E273" s="6"/>
      <c r="F273" s="6"/>
      <c r="G273" s="6"/>
      <c r="H273" s="6"/>
      <c r="I273" s="6"/>
      <c r="J273" s="6"/>
      <c r="K273" s="6"/>
      <c r="L273" s="6"/>
      <c r="M273" s="6"/>
      <c r="N273" s="10"/>
    </row>
    <row r="274" spans="5:14" ht="12">
      <c r="E274" s="6"/>
      <c r="F274" s="6"/>
      <c r="G274" s="6"/>
      <c r="H274" s="6"/>
      <c r="I274" s="6"/>
      <c r="J274" s="6"/>
      <c r="K274" s="6"/>
      <c r="L274" s="6"/>
      <c r="M274" s="6"/>
      <c r="N274" s="10"/>
    </row>
    <row r="275" spans="5:14" ht="12">
      <c r="E275" s="6"/>
      <c r="F275" s="6"/>
      <c r="G275" s="6"/>
      <c r="H275" s="6"/>
      <c r="I275" s="6"/>
      <c r="J275" s="6"/>
      <c r="K275" s="6"/>
      <c r="L275" s="6"/>
      <c r="M275" s="6"/>
      <c r="N275" s="10"/>
    </row>
    <row r="276" spans="5:14" ht="12">
      <c r="E276" s="6"/>
      <c r="F276" s="6"/>
      <c r="G276" s="6"/>
      <c r="H276" s="6"/>
      <c r="I276" s="6"/>
      <c r="J276" s="6"/>
      <c r="K276" s="6"/>
      <c r="L276" s="6"/>
      <c r="M276" s="6"/>
      <c r="N276" s="10"/>
    </row>
    <row r="277" spans="5:14" ht="12">
      <c r="E277" s="6"/>
      <c r="F277" s="6"/>
      <c r="G277" s="6"/>
      <c r="H277" s="6"/>
      <c r="I277" s="6"/>
      <c r="J277" s="6"/>
      <c r="K277" s="6"/>
      <c r="L277" s="6"/>
      <c r="M277" s="6"/>
      <c r="N277" s="10"/>
    </row>
    <row r="278" spans="5:14" ht="12">
      <c r="E278" s="6"/>
      <c r="F278" s="6"/>
      <c r="G278" s="6"/>
      <c r="H278" s="6"/>
      <c r="I278" s="6"/>
      <c r="J278" s="6"/>
      <c r="K278" s="6"/>
      <c r="L278" s="6"/>
      <c r="M278" s="6"/>
      <c r="N278" s="10"/>
    </row>
    <row r="279" spans="5:14" ht="12">
      <c r="E279" s="6"/>
      <c r="F279" s="6"/>
      <c r="G279" s="6"/>
      <c r="H279" s="6"/>
      <c r="I279" s="6"/>
      <c r="J279" s="6"/>
      <c r="K279" s="6"/>
      <c r="L279" s="6"/>
      <c r="M279" s="6"/>
      <c r="N279" s="10"/>
    </row>
    <row r="280" spans="5:14" ht="12">
      <c r="E280" s="6"/>
      <c r="F280" s="6"/>
      <c r="G280" s="6"/>
      <c r="H280" s="6"/>
      <c r="I280" s="6"/>
      <c r="J280" s="6"/>
      <c r="K280" s="6"/>
      <c r="L280" s="6"/>
      <c r="M280" s="6"/>
      <c r="N280" s="10"/>
    </row>
    <row r="281" spans="5:14" ht="12">
      <c r="E281" s="6"/>
      <c r="F281" s="6"/>
      <c r="G281" s="6"/>
      <c r="H281" s="6"/>
      <c r="I281" s="6"/>
      <c r="J281" s="6"/>
      <c r="K281" s="6"/>
      <c r="L281" s="6"/>
      <c r="M281" s="6"/>
      <c r="N281" s="10"/>
    </row>
    <row r="282" spans="5:14" ht="12">
      <c r="E282" s="6"/>
      <c r="F282" s="6"/>
      <c r="G282" s="6"/>
      <c r="H282" s="6"/>
      <c r="I282" s="6"/>
      <c r="J282" s="6"/>
      <c r="K282" s="6"/>
      <c r="L282" s="6"/>
      <c r="M282" s="6"/>
      <c r="N282" s="10"/>
    </row>
    <row r="283" spans="5:14" ht="12">
      <c r="E283" s="6"/>
      <c r="F283" s="6"/>
      <c r="G283" s="6"/>
      <c r="H283" s="6"/>
      <c r="I283" s="6"/>
      <c r="J283" s="6"/>
      <c r="K283" s="6"/>
      <c r="L283" s="6"/>
      <c r="M283" s="6"/>
      <c r="N283" s="10"/>
    </row>
    <row r="284" spans="5:14" ht="12">
      <c r="E284" s="6"/>
      <c r="F284" s="6"/>
      <c r="G284" s="6"/>
      <c r="H284" s="6"/>
      <c r="I284" s="6"/>
      <c r="J284" s="6"/>
      <c r="K284" s="6"/>
      <c r="L284" s="6"/>
      <c r="M284" s="6"/>
      <c r="N284" s="10"/>
    </row>
    <row r="285" spans="5:14" ht="12">
      <c r="E285" s="6"/>
      <c r="F285" s="6"/>
      <c r="G285" s="6"/>
      <c r="H285" s="6"/>
      <c r="I285" s="6"/>
      <c r="J285" s="6"/>
      <c r="K285" s="6"/>
      <c r="L285" s="6"/>
      <c r="M285" s="6"/>
      <c r="N285" s="10"/>
    </row>
    <row r="286" spans="5:14" ht="12">
      <c r="E286" s="6"/>
      <c r="F286" s="6"/>
      <c r="G286" s="6"/>
      <c r="H286" s="6"/>
      <c r="I286" s="6"/>
      <c r="J286" s="6"/>
      <c r="K286" s="6"/>
      <c r="L286" s="6"/>
      <c r="M286" s="6"/>
      <c r="N286" s="10"/>
    </row>
  </sheetData>
  <sheetProtection/>
  <mergeCells count="4">
    <mergeCell ref="A1:C1"/>
    <mergeCell ref="D1:F1"/>
    <mergeCell ref="H1:J1"/>
    <mergeCell ref="K1:M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Nグꙋ矧</dc:creator>
  <cp:keywords/>
  <dc:description/>
  <cp:lastModifiedBy>JoAnn Piscitelli</cp:lastModifiedBy>
  <cp:lastPrinted>2002-11-04T15:41:11Z</cp:lastPrinted>
  <dcterms:created xsi:type="dcterms:W3CDTF">2002-09-18T15:36:34Z</dcterms:created>
  <dcterms:modified xsi:type="dcterms:W3CDTF">2013-04-08T19:23:22Z</dcterms:modified>
  <cp:category/>
  <cp:version/>
  <cp:contentType/>
  <cp:contentStatus/>
</cp:coreProperties>
</file>