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80" windowHeight="8080" activeTab="0"/>
  </bookViews>
  <sheets>
    <sheet name="Alta Verapaz" sheetId="1" r:id="rId1"/>
    <sheet name="% Breakdowns sex &amp; age" sheetId="2" r:id="rId2"/>
    <sheet name="sorted by municipal" sheetId="3" r:id="rId3"/>
    <sheet name="Chart1" sheetId="4" r:id="rId4"/>
    <sheet name="Chart2" sheetId="5" r:id="rId5"/>
    <sheet name="Chart3" sheetId="6" r:id="rId6"/>
    <sheet name="% by muni" sheetId="7" r:id="rId7"/>
  </sheets>
  <definedNames/>
  <calcPr fullCalcOnLoad="1"/>
</workbook>
</file>

<file path=xl/sharedStrings.xml><?xml version="1.0" encoding="utf-8"?>
<sst xmlns="http://schemas.openxmlformats.org/spreadsheetml/2006/main" count="553" uniqueCount="104">
  <si>
    <t>Date</t>
  </si>
  <si>
    <t>Place</t>
  </si>
  <si>
    <t>Perpetrator</t>
  </si>
  <si>
    <t xml:space="preserve">Age </t>
  </si>
  <si>
    <t>Gender</t>
  </si>
  <si>
    <t>Day</t>
  </si>
  <si>
    <t>Month</t>
  </si>
  <si>
    <t>Year</t>
  </si>
  <si>
    <t>Municipal</t>
  </si>
  <si>
    <t>Dept.</t>
  </si>
  <si>
    <t>Certainty</t>
  </si>
  <si>
    <t>Ejercito</t>
  </si>
  <si>
    <t>Male</t>
  </si>
  <si>
    <t>Comunidad</t>
  </si>
  <si>
    <t>Female</t>
  </si>
  <si>
    <t>Adults</t>
  </si>
  <si>
    <t>Ninos</t>
  </si>
  <si>
    <t>Unk</t>
  </si>
  <si>
    <t>Total</t>
  </si>
  <si>
    <t>Ejercito, PAC</t>
  </si>
  <si>
    <t># Killed</t>
  </si>
  <si>
    <t>% Killed Women</t>
  </si>
  <si>
    <t>% Killed Men</t>
  </si>
  <si>
    <t>% killed Unk</t>
  </si>
  <si>
    <t>% of Known Women</t>
  </si>
  <si>
    <t>% of Known Men</t>
  </si>
  <si>
    <t>Sansavela</t>
  </si>
  <si>
    <t>San Cristobal Verapaz</t>
  </si>
  <si>
    <t>Alta Verapaz</t>
  </si>
  <si>
    <t>Nimblajacoc</t>
  </si>
  <si>
    <t>Coban</t>
  </si>
  <si>
    <t>Setolox</t>
  </si>
  <si>
    <t>Yalijux</t>
  </si>
  <si>
    <t>Senahu</t>
  </si>
  <si>
    <t>Semuy</t>
  </si>
  <si>
    <t>Tompek</t>
  </si>
  <si>
    <t>Chama</t>
  </si>
  <si>
    <t>Chiquej</t>
  </si>
  <si>
    <t>Ejercito,PAC</t>
  </si>
  <si>
    <t>Najtilaguaj</t>
  </si>
  <si>
    <t>San Jose Rio Negro</t>
  </si>
  <si>
    <t>Ruinas</t>
  </si>
  <si>
    <t>Chisec</t>
  </si>
  <si>
    <t xml:space="preserve">Ejercito </t>
  </si>
  <si>
    <t>Salquil</t>
  </si>
  <si>
    <t>Xalabe</t>
  </si>
  <si>
    <t>Concepcion</t>
  </si>
  <si>
    <t>Panzos</t>
  </si>
  <si>
    <t>Las Pacayas</t>
  </si>
  <si>
    <t xml:space="preserve">San Cristobal </t>
  </si>
  <si>
    <t>Chajbelen</t>
  </si>
  <si>
    <t>Ejercito, comisionados milatares</t>
  </si>
  <si>
    <t>Ejercito, PAC, comisionados mil.</t>
  </si>
  <si>
    <t>Sacaal</t>
  </si>
  <si>
    <t>Ejercito,comisionados milatar</t>
  </si>
  <si>
    <t>El Plan</t>
  </si>
  <si>
    <t>Cahabon</t>
  </si>
  <si>
    <t>Chajgual</t>
  </si>
  <si>
    <t>Ejercito,comisonados milatares</t>
  </si>
  <si>
    <t>Ejercito,comisonados mil, G-2</t>
  </si>
  <si>
    <t>Chiacte</t>
  </si>
  <si>
    <t>Samac</t>
  </si>
  <si>
    <t>"soldados"</t>
  </si>
  <si>
    <t>Marichaj</t>
  </si>
  <si>
    <t>Belen</t>
  </si>
  <si>
    <t>Setzi</t>
  </si>
  <si>
    <t>Chiquiguital</t>
  </si>
  <si>
    <t>Santa Cruz Verapaz</t>
  </si>
  <si>
    <t>Semococh</t>
  </si>
  <si>
    <t>El Zapote</t>
  </si>
  <si>
    <t>Marichach</t>
  </si>
  <si>
    <t>patrulleros civiles, com. mil., Ejercito</t>
  </si>
  <si>
    <t>San Antonio Las Cuevas</t>
  </si>
  <si>
    <t>Canguacha</t>
  </si>
  <si>
    <t>Ejercito, patrulleros civiles</t>
  </si>
  <si>
    <t>Sechaj</t>
  </si>
  <si>
    <t>Pombac</t>
  </si>
  <si>
    <t>Santa Rita</t>
  </si>
  <si>
    <t>Las Margaritas</t>
  </si>
  <si>
    <t>?</t>
  </si>
  <si>
    <t>San Cristobal</t>
  </si>
  <si>
    <t>comisionados milatares</t>
  </si>
  <si>
    <t>comisionados milatares, PAC</t>
  </si>
  <si>
    <t>San Pedro Chichaj</t>
  </si>
  <si>
    <t>comisionados milateres</t>
  </si>
  <si>
    <t>PAC</t>
  </si>
  <si>
    <t>San Miguel</t>
  </si>
  <si>
    <t>guerillas</t>
  </si>
  <si>
    <t>Salacuin</t>
  </si>
  <si>
    <t>Chirrexquiche</t>
  </si>
  <si>
    <t>La Libertad</t>
  </si>
  <si>
    <t>Santa Marta</t>
  </si>
  <si>
    <t>hombres armados vestidos de verde</t>
  </si>
  <si>
    <t>hombres armados</t>
  </si>
  <si>
    <t>% of known ninos</t>
  </si>
  <si>
    <t>%of known adults</t>
  </si>
  <si>
    <t>% killed ninos</t>
  </si>
  <si>
    <t>%killed adults</t>
  </si>
  <si>
    <t>%killed unk</t>
  </si>
  <si>
    <t># killed</t>
  </si>
  <si>
    <t>% of total</t>
  </si>
  <si>
    <t>By Year</t>
  </si>
  <si>
    <t>* includes 25 unk. Victims in an unk year</t>
  </si>
  <si>
    <t>25*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</si>
</sst>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by muni'!$C$2:$I$2</c:f>
              <c:strCache>
                <c:ptCount val="7"/>
                <c:pt idx="0">
                  <c:v>Cahabon</c:v>
                </c:pt>
                <c:pt idx="1">
                  <c:v>Chisec</c:v>
                </c:pt>
                <c:pt idx="2">
                  <c:v>Coban</c:v>
                </c:pt>
                <c:pt idx="3">
                  <c:v>Panzos</c:v>
                </c:pt>
                <c:pt idx="4">
                  <c:v>San Cristobal Verapaz</c:v>
                </c:pt>
                <c:pt idx="5">
                  <c:v>Santa Cruz Verapaz</c:v>
                </c:pt>
                <c:pt idx="6">
                  <c:v>Senahu</c:v>
                </c:pt>
              </c:strCache>
            </c:strRef>
          </c:cat>
          <c:val>
            <c:numRef>
              <c:f>'% by muni'!$C$3:$I$3</c:f>
              <c:numCache>
                <c:ptCount val="7"/>
                <c:pt idx="0">
                  <c:v>561</c:v>
                </c:pt>
                <c:pt idx="1">
                  <c:v>306</c:v>
                </c:pt>
                <c:pt idx="2">
                  <c:v>660</c:v>
                </c:pt>
                <c:pt idx="3">
                  <c:v>11</c:v>
                </c:pt>
                <c:pt idx="4">
                  <c:v>72</c:v>
                </c:pt>
                <c:pt idx="5">
                  <c:v>84</c:v>
                </c:pt>
                <c:pt idx="6">
                  <c:v>55</c:v>
                </c:pt>
              </c:numCache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Municipal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vicitims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victims by Municipal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20775"/>
          <c:w val="0.4815"/>
          <c:h val="0.6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by muni'!$C$2:$I$2</c:f>
              <c:strCache>
                <c:ptCount val="7"/>
                <c:pt idx="0">
                  <c:v>Cahabon</c:v>
                </c:pt>
                <c:pt idx="1">
                  <c:v>Chisec</c:v>
                </c:pt>
                <c:pt idx="2">
                  <c:v>Coban</c:v>
                </c:pt>
                <c:pt idx="3">
                  <c:v>Panzos</c:v>
                </c:pt>
                <c:pt idx="4">
                  <c:v>San Cristobal Verapaz</c:v>
                </c:pt>
                <c:pt idx="5">
                  <c:v>Santa Cruz Verapaz</c:v>
                </c:pt>
                <c:pt idx="6">
                  <c:v>Senahu</c:v>
                </c:pt>
              </c:strCache>
            </c:strRef>
          </c:cat>
          <c:val>
            <c:numRef>
              <c:f>'% by muni'!$C$4:$I$4</c:f>
              <c:numCache>
                <c:ptCount val="7"/>
                <c:pt idx="0">
                  <c:v>0.32075471698113206</c:v>
                </c:pt>
                <c:pt idx="1">
                  <c:v>0.17495711835334476</c:v>
                </c:pt>
                <c:pt idx="2">
                  <c:v>0.37735849056603776</c:v>
                </c:pt>
                <c:pt idx="3">
                  <c:v>0.006289308176100629</c:v>
                </c:pt>
                <c:pt idx="4">
                  <c:v>0.0411663807890223</c:v>
                </c:pt>
                <c:pt idx="5">
                  <c:v>0.048027444253859346</c:v>
                </c:pt>
                <c:pt idx="6">
                  <c:v>0.031446540880503145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4545"/>
          <c:w val="0.17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Alta Verapaz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25"/>
          <c:w val="0.951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'% by muni'!$B$21:$B$24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cat>
          <c:val>
            <c:numRef>
              <c:f>'% by muni'!$J$21:$J$24</c:f>
              <c:numCache>
                <c:ptCount val="4"/>
                <c:pt idx="0">
                  <c:v>8</c:v>
                </c:pt>
                <c:pt idx="1">
                  <c:v>583</c:v>
                </c:pt>
                <c:pt idx="2">
                  <c:v>1033</c:v>
                </c:pt>
                <c:pt idx="3">
                  <c:v>100</c:v>
                </c:pt>
              </c:numCache>
            </c:numRef>
          </c:val>
        </c:ser>
        <c:gapWidth val="130"/>
        <c:axId val="28142932"/>
        <c:axId val="51959797"/>
      </c:bar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Victims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tabSelected="1" workbookViewId="0" topLeftCell="E1">
      <pane ySplit="2" topLeftCell="BM3" activePane="bottomLeft" state="frozen"/>
      <selection pane="topLeft" activeCell="A1" sqref="A1"/>
      <selection pane="bottomLeft" activeCell="O3" sqref="O3"/>
    </sheetView>
  </sheetViews>
  <sheetFormatPr defaultColWidth="8.8515625" defaultRowHeight="12.75"/>
  <cols>
    <col min="1" max="1" width="3.140625" style="6" customWidth="1"/>
    <col min="2" max="2" width="3.421875" style="6" customWidth="1"/>
    <col min="3" max="3" width="5.00390625" style="6" customWidth="1"/>
    <col min="4" max="4" width="14.421875" style="0" customWidth="1"/>
    <col min="5" max="5" width="19.8515625" style="0" bestFit="1" customWidth="1"/>
    <col min="6" max="6" width="12.140625" style="0" bestFit="1" customWidth="1"/>
    <col min="7" max="7" width="28.281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  <col min="15" max="15" width="6.140625" style="0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18</v>
      </c>
      <c r="O1" s="1" t="s">
        <v>10</v>
      </c>
    </row>
    <row r="2" spans="1:14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17</v>
      </c>
      <c r="K2" s="4" t="s">
        <v>12</v>
      </c>
      <c r="L2" s="4" t="s">
        <v>14</v>
      </c>
      <c r="M2" s="7" t="s">
        <v>17</v>
      </c>
      <c r="N2" s="7"/>
    </row>
    <row r="3" spans="3:15" ht="12">
      <c r="C3" s="6">
        <v>1980</v>
      </c>
      <c r="D3" t="s">
        <v>26</v>
      </c>
      <c r="E3" t="s">
        <v>27</v>
      </c>
      <c r="F3" t="s">
        <v>28</v>
      </c>
      <c r="G3" t="s">
        <v>11</v>
      </c>
      <c r="J3">
        <v>6</v>
      </c>
      <c r="M3">
        <v>6</v>
      </c>
      <c r="N3" s="1">
        <f>SUM(K3:M3)</f>
        <v>6</v>
      </c>
      <c r="O3">
        <v>1</v>
      </c>
    </row>
    <row r="4" spans="3:15" ht="12">
      <c r="C4" s="6">
        <v>1980</v>
      </c>
      <c r="D4" s="6" t="s">
        <v>50</v>
      </c>
      <c r="E4" s="6" t="s">
        <v>56</v>
      </c>
      <c r="F4" s="6" t="s">
        <v>28</v>
      </c>
      <c r="G4" s="6" t="s">
        <v>81</v>
      </c>
      <c r="H4" s="13">
        <v>1</v>
      </c>
      <c r="I4" s="13"/>
      <c r="J4" s="11" t="s">
        <v>79</v>
      </c>
      <c r="K4" s="13"/>
      <c r="L4" s="13">
        <v>1</v>
      </c>
      <c r="M4" s="11" t="s">
        <v>79</v>
      </c>
      <c r="N4" s="14">
        <f>SUM(K4:M4)</f>
        <v>1</v>
      </c>
      <c r="O4" s="13">
        <v>1</v>
      </c>
    </row>
    <row r="5" spans="3:15" ht="12">
      <c r="C5" s="6">
        <v>1980</v>
      </c>
      <c r="D5" s="6" t="s">
        <v>63</v>
      </c>
      <c r="E5" s="6" t="s">
        <v>56</v>
      </c>
      <c r="F5" s="6" t="s">
        <v>28</v>
      </c>
      <c r="G5" s="6" t="s">
        <v>81</v>
      </c>
      <c r="H5" s="13">
        <v>1</v>
      </c>
      <c r="I5" s="13"/>
      <c r="J5" s="11" t="s">
        <v>79</v>
      </c>
      <c r="K5" s="13">
        <v>1</v>
      </c>
      <c r="L5" s="13"/>
      <c r="M5" s="11" t="s">
        <v>79</v>
      </c>
      <c r="N5" s="14">
        <f>SUM(K5:M5)</f>
        <v>1</v>
      </c>
      <c r="O5" s="13">
        <v>2</v>
      </c>
    </row>
    <row r="6" spans="4:15" ht="12">
      <c r="D6" s="6"/>
      <c r="E6" s="6"/>
      <c r="F6" s="6"/>
      <c r="G6" s="6"/>
      <c r="H6" s="13"/>
      <c r="I6" s="13"/>
      <c r="J6" s="11"/>
      <c r="K6" s="13"/>
      <c r="L6" s="13"/>
      <c r="M6" s="11"/>
      <c r="N6" s="14"/>
      <c r="O6" s="13"/>
    </row>
    <row r="7" spans="2:15" ht="12">
      <c r="B7" s="6">
        <v>1</v>
      </c>
      <c r="C7" s="6">
        <v>1981</v>
      </c>
      <c r="D7" t="s">
        <v>36</v>
      </c>
      <c r="E7" t="s">
        <v>30</v>
      </c>
      <c r="F7" t="s">
        <v>28</v>
      </c>
      <c r="G7" t="s">
        <v>38</v>
      </c>
      <c r="H7">
        <v>17</v>
      </c>
      <c r="I7">
        <v>9</v>
      </c>
      <c r="J7" s="10">
        <v>1</v>
      </c>
      <c r="K7" s="10">
        <v>16</v>
      </c>
      <c r="L7" s="10">
        <v>10</v>
      </c>
      <c r="M7" s="10">
        <v>1</v>
      </c>
      <c r="N7" s="1">
        <f aca="true" t="shared" si="0" ref="N7:N19">SUM(K7:M7)</f>
        <v>27</v>
      </c>
      <c r="O7" s="10">
        <v>1</v>
      </c>
    </row>
    <row r="8" spans="1:15" ht="12">
      <c r="A8" s="6">
        <v>15</v>
      </c>
      <c r="B8" s="6">
        <v>1</v>
      </c>
      <c r="C8" s="6">
        <v>1981</v>
      </c>
      <c r="D8" t="s">
        <v>37</v>
      </c>
      <c r="E8" t="s">
        <v>30</v>
      </c>
      <c r="F8" t="s">
        <v>28</v>
      </c>
      <c r="G8" t="s">
        <v>11</v>
      </c>
      <c r="H8">
        <v>8</v>
      </c>
      <c r="I8">
        <v>0</v>
      </c>
      <c r="J8" s="10">
        <v>1</v>
      </c>
      <c r="K8" s="10">
        <v>6</v>
      </c>
      <c r="L8" s="10">
        <v>2</v>
      </c>
      <c r="M8" s="10">
        <v>1</v>
      </c>
      <c r="N8" s="1">
        <f t="shared" si="0"/>
        <v>9</v>
      </c>
      <c r="O8" s="10">
        <v>1</v>
      </c>
    </row>
    <row r="9" spans="1:15" ht="12">
      <c r="A9" s="6">
        <v>16</v>
      </c>
      <c r="B9" s="6">
        <v>1</v>
      </c>
      <c r="C9" s="6">
        <v>1981</v>
      </c>
      <c r="D9" t="s">
        <v>44</v>
      </c>
      <c r="E9" t="s">
        <v>30</v>
      </c>
      <c r="F9" t="s">
        <v>28</v>
      </c>
      <c r="G9" t="s">
        <v>51</v>
      </c>
      <c r="H9">
        <v>9</v>
      </c>
      <c r="J9" s="10">
        <v>168</v>
      </c>
      <c r="K9">
        <v>7</v>
      </c>
      <c r="L9">
        <v>2</v>
      </c>
      <c r="M9" s="10">
        <v>168</v>
      </c>
      <c r="N9" s="1">
        <f t="shared" si="0"/>
        <v>177</v>
      </c>
      <c r="O9" s="10">
        <v>2</v>
      </c>
    </row>
    <row r="10" spans="1:15" ht="12">
      <c r="A10" s="6">
        <v>25</v>
      </c>
      <c r="B10" s="6">
        <v>3</v>
      </c>
      <c r="C10" s="6">
        <v>1981</v>
      </c>
      <c r="D10" t="s">
        <v>45</v>
      </c>
      <c r="E10" t="s">
        <v>30</v>
      </c>
      <c r="F10" t="s">
        <v>28</v>
      </c>
      <c r="G10" t="s">
        <v>11</v>
      </c>
      <c r="H10">
        <v>9</v>
      </c>
      <c r="I10">
        <v>9</v>
      </c>
      <c r="K10">
        <v>10</v>
      </c>
      <c r="L10">
        <v>8</v>
      </c>
      <c r="N10" s="1">
        <f t="shared" si="0"/>
        <v>18</v>
      </c>
      <c r="O10" s="10">
        <v>2</v>
      </c>
    </row>
    <row r="11" spans="2:15" ht="12">
      <c r="B11" s="6">
        <v>4</v>
      </c>
      <c r="C11" s="6">
        <v>1981</v>
      </c>
      <c r="D11" t="s">
        <v>41</v>
      </c>
      <c r="E11" t="s">
        <v>42</v>
      </c>
      <c r="F11" t="s">
        <v>28</v>
      </c>
      <c r="G11" t="s">
        <v>43</v>
      </c>
      <c r="J11" s="10">
        <v>47</v>
      </c>
      <c r="M11" s="10">
        <v>47</v>
      </c>
      <c r="N11" s="1">
        <f t="shared" si="0"/>
        <v>47</v>
      </c>
      <c r="O11" s="10">
        <v>2</v>
      </c>
    </row>
    <row r="12" spans="2:15" ht="12">
      <c r="B12" s="6">
        <v>9</v>
      </c>
      <c r="C12" s="6">
        <v>1981</v>
      </c>
      <c r="D12" t="s">
        <v>32</v>
      </c>
      <c r="E12" t="s">
        <v>33</v>
      </c>
      <c r="F12" t="s">
        <v>28</v>
      </c>
      <c r="G12" t="s">
        <v>11</v>
      </c>
      <c r="H12">
        <v>4</v>
      </c>
      <c r="J12">
        <v>3</v>
      </c>
      <c r="K12">
        <v>4</v>
      </c>
      <c r="M12">
        <v>3</v>
      </c>
      <c r="N12" s="1">
        <f t="shared" si="0"/>
        <v>7</v>
      </c>
      <c r="O12">
        <v>1</v>
      </c>
    </row>
    <row r="13" spans="1:15" ht="12">
      <c r="A13" s="6">
        <v>20</v>
      </c>
      <c r="B13" s="6">
        <v>9</v>
      </c>
      <c r="C13" s="6">
        <v>1981</v>
      </c>
      <c r="D13" t="s">
        <v>34</v>
      </c>
      <c r="E13" t="s">
        <v>42</v>
      </c>
      <c r="F13" t="s">
        <v>28</v>
      </c>
      <c r="G13" t="s">
        <v>11</v>
      </c>
      <c r="H13">
        <f>N13-(I13+J13)</f>
        <v>46</v>
      </c>
      <c r="I13">
        <v>5</v>
      </c>
      <c r="J13">
        <v>27</v>
      </c>
      <c r="K13">
        <v>39</v>
      </c>
      <c r="L13">
        <v>8</v>
      </c>
      <c r="M13">
        <v>31</v>
      </c>
      <c r="N13" s="1">
        <f t="shared" si="0"/>
        <v>78</v>
      </c>
      <c r="O13">
        <v>1</v>
      </c>
    </row>
    <row r="14" spans="1:15" ht="12">
      <c r="A14" s="6">
        <v>15</v>
      </c>
      <c r="B14" s="6">
        <v>9</v>
      </c>
      <c r="C14" s="6">
        <v>1981</v>
      </c>
      <c r="D14" t="s">
        <v>35</v>
      </c>
      <c r="E14" t="s">
        <v>30</v>
      </c>
      <c r="F14" t="s">
        <v>28</v>
      </c>
      <c r="G14" t="s">
        <v>11</v>
      </c>
      <c r="H14">
        <v>8</v>
      </c>
      <c r="I14">
        <v>1</v>
      </c>
      <c r="J14" s="10">
        <v>46</v>
      </c>
      <c r="K14" s="10">
        <v>6</v>
      </c>
      <c r="L14" s="10">
        <v>3</v>
      </c>
      <c r="M14" s="10">
        <v>46</v>
      </c>
      <c r="N14" s="1">
        <f t="shared" si="0"/>
        <v>55</v>
      </c>
      <c r="O14" s="10">
        <v>1</v>
      </c>
    </row>
    <row r="15" spans="2:15" ht="12">
      <c r="B15" s="6">
        <v>11</v>
      </c>
      <c r="C15" s="6">
        <v>1981</v>
      </c>
      <c r="D15" t="s">
        <v>39</v>
      </c>
      <c r="E15" t="s">
        <v>27</v>
      </c>
      <c r="F15" t="s">
        <v>28</v>
      </c>
      <c r="G15" t="s">
        <v>51</v>
      </c>
      <c r="J15" s="10">
        <v>6</v>
      </c>
      <c r="M15" s="10">
        <v>6</v>
      </c>
      <c r="N15" s="1">
        <f t="shared" si="0"/>
        <v>6</v>
      </c>
      <c r="O15" s="10">
        <v>2</v>
      </c>
    </row>
    <row r="16" spans="2:15" ht="12">
      <c r="B16" s="6">
        <v>12</v>
      </c>
      <c r="C16" s="6">
        <v>1981</v>
      </c>
      <c r="D16" t="s">
        <v>40</v>
      </c>
      <c r="E16" t="s">
        <v>30</v>
      </c>
      <c r="F16" t="s">
        <v>28</v>
      </c>
      <c r="G16" t="s">
        <v>11</v>
      </c>
      <c r="H16">
        <v>2</v>
      </c>
      <c r="I16">
        <v>8</v>
      </c>
      <c r="J16" s="10">
        <v>2</v>
      </c>
      <c r="L16">
        <v>2</v>
      </c>
      <c r="M16" s="10">
        <v>10</v>
      </c>
      <c r="N16" s="1">
        <f t="shared" si="0"/>
        <v>12</v>
      </c>
      <c r="O16" s="10">
        <v>2</v>
      </c>
    </row>
    <row r="17" spans="3:15" ht="12">
      <c r="C17" s="6">
        <v>1981</v>
      </c>
      <c r="D17" t="s">
        <v>29</v>
      </c>
      <c r="E17" t="s">
        <v>30</v>
      </c>
      <c r="F17" t="s">
        <v>28</v>
      </c>
      <c r="G17" t="s">
        <v>11</v>
      </c>
      <c r="H17">
        <v>4</v>
      </c>
      <c r="I17">
        <v>2</v>
      </c>
      <c r="J17">
        <v>1</v>
      </c>
      <c r="K17">
        <v>4</v>
      </c>
      <c r="L17">
        <v>2</v>
      </c>
      <c r="M17">
        <v>1</v>
      </c>
      <c r="N17" s="1">
        <f t="shared" si="0"/>
        <v>7</v>
      </c>
      <c r="O17">
        <v>1</v>
      </c>
    </row>
    <row r="18" spans="3:15" ht="12">
      <c r="C18" s="6">
        <v>1981</v>
      </c>
      <c r="D18" t="s">
        <v>31</v>
      </c>
      <c r="E18" t="s">
        <v>30</v>
      </c>
      <c r="F18" t="s">
        <v>28</v>
      </c>
      <c r="G18" t="s">
        <v>11</v>
      </c>
      <c r="H18">
        <v>1</v>
      </c>
      <c r="J18">
        <v>4</v>
      </c>
      <c r="K18">
        <v>2</v>
      </c>
      <c r="M18">
        <v>3</v>
      </c>
      <c r="N18" s="1">
        <f t="shared" si="0"/>
        <v>5</v>
      </c>
      <c r="O18">
        <v>1</v>
      </c>
    </row>
    <row r="19" spans="3:15" ht="12">
      <c r="C19" s="6">
        <v>1981</v>
      </c>
      <c r="D19" s="6" t="s">
        <v>50</v>
      </c>
      <c r="E19" s="6" t="s">
        <v>56</v>
      </c>
      <c r="F19" s="6" t="s">
        <v>28</v>
      </c>
      <c r="G19" s="6" t="s">
        <v>82</v>
      </c>
      <c r="H19" s="13">
        <v>17</v>
      </c>
      <c r="I19" s="13">
        <v>6</v>
      </c>
      <c r="J19" s="13">
        <v>112</v>
      </c>
      <c r="K19" s="13">
        <v>12</v>
      </c>
      <c r="L19" s="13">
        <v>11</v>
      </c>
      <c r="M19" s="13">
        <v>112</v>
      </c>
      <c r="N19" s="14">
        <f t="shared" si="0"/>
        <v>135</v>
      </c>
      <c r="O19" s="13">
        <v>1</v>
      </c>
    </row>
    <row r="20" spans="4:15" ht="12">
      <c r="D20" s="6"/>
      <c r="E20" s="6"/>
      <c r="F20" s="6"/>
      <c r="G20" s="6"/>
      <c r="H20" s="13"/>
      <c r="I20" s="13"/>
      <c r="J20" s="13"/>
      <c r="K20" s="13"/>
      <c r="L20" s="13"/>
      <c r="M20" s="13"/>
      <c r="N20" s="14"/>
      <c r="O20" s="13"/>
    </row>
    <row r="21" spans="1:15" ht="12">
      <c r="A21" s="6">
        <v>20</v>
      </c>
      <c r="B21" s="6">
        <v>1</v>
      </c>
      <c r="C21" s="6">
        <v>1982</v>
      </c>
      <c r="D21" s="6"/>
      <c r="E21" t="s">
        <v>67</v>
      </c>
      <c r="F21" t="s">
        <v>28</v>
      </c>
      <c r="G21" s="6" t="s">
        <v>11</v>
      </c>
      <c r="H21" s="11"/>
      <c r="I21" s="11"/>
      <c r="J21" s="11">
        <v>19</v>
      </c>
      <c r="K21" s="11"/>
      <c r="L21" s="11"/>
      <c r="M21" s="11">
        <v>19</v>
      </c>
      <c r="N21" s="12">
        <f aca="true" t="shared" si="1" ref="N21:N56">SUM(K21:M21)</f>
        <v>19</v>
      </c>
      <c r="O21" s="11">
        <v>3</v>
      </c>
    </row>
    <row r="22" spans="2:15" ht="12">
      <c r="B22" s="6">
        <v>2</v>
      </c>
      <c r="C22" s="6">
        <v>1982</v>
      </c>
      <c r="D22" t="s">
        <v>39</v>
      </c>
      <c r="E22" t="s">
        <v>27</v>
      </c>
      <c r="F22" t="s">
        <v>28</v>
      </c>
      <c r="G22" t="s">
        <v>11</v>
      </c>
      <c r="I22">
        <v>2</v>
      </c>
      <c r="J22">
        <v>5</v>
      </c>
      <c r="K22">
        <v>1</v>
      </c>
      <c r="L22">
        <v>1</v>
      </c>
      <c r="M22">
        <v>5</v>
      </c>
      <c r="N22" s="1">
        <f t="shared" si="1"/>
        <v>7</v>
      </c>
      <c r="O22" s="10">
        <v>1</v>
      </c>
    </row>
    <row r="23" spans="2:15" ht="12">
      <c r="B23" s="6">
        <v>2</v>
      </c>
      <c r="C23" s="6">
        <v>1982</v>
      </c>
      <c r="D23" t="s">
        <v>64</v>
      </c>
      <c r="E23" t="s">
        <v>56</v>
      </c>
      <c r="F23" t="s">
        <v>28</v>
      </c>
      <c r="G23" t="s">
        <v>11</v>
      </c>
      <c r="H23">
        <v>14</v>
      </c>
      <c r="I23">
        <v>1</v>
      </c>
      <c r="K23">
        <v>15</v>
      </c>
      <c r="N23" s="1">
        <f t="shared" si="1"/>
        <v>15</v>
      </c>
      <c r="O23" s="10">
        <v>1</v>
      </c>
    </row>
    <row r="24" spans="1:15" ht="12">
      <c r="A24" s="6">
        <v>10</v>
      </c>
      <c r="B24" s="6">
        <v>2</v>
      </c>
      <c r="C24" s="6">
        <v>1982</v>
      </c>
      <c r="D24" s="6" t="s">
        <v>69</v>
      </c>
      <c r="E24" s="6" t="s">
        <v>42</v>
      </c>
      <c r="F24" t="s">
        <v>28</v>
      </c>
      <c r="G24" s="6" t="s">
        <v>11</v>
      </c>
      <c r="H24" s="11">
        <v>2</v>
      </c>
      <c r="I24" s="11"/>
      <c r="J24" s="11">
        <v>36</v>
      </c>
      <c r="K24" s="11">
        <v>2</v>
      </c>
      <c r="L24" s="11"/>
      <c r="M24" s="11">
        <v>36</v>
      </c>
      <c r="N24" s="12">
        <f t="shared" si="1"/>
        <v>38</v>
      </c>
      <c r="O24" s="11">
        <v>2</v>
      </c>
    </row>
    <row r="25" spans="1:15" ht="12">
      <c r="A25" s="6">
        <v>28</v>
      </c>
      <c r="B25" s="6">
        <v>2</v>
      </c>
      <c r="C25" s="6">
        <v>1982</v>
      </c>
      <c r="E25" s="6" t="s">
        <v>42</v>
      </c>
      <c r="F25" s="6" t="s">
        <v>28</v>
      </c>
      <c r="G25" s="6" t="s">
        <v>87</v>
      </c>
      <c r="H25" s="13">
        <v>1</v>
      </c>
      <c r="I25" s="13"/>
      <c r="J25" s="13">
        <v>15</v>
      </c>
      <c r="K25" s="13">
        <v>1</v>
      </c>
      <c r="L25" s="13"/>
      <c r="M25" s="13">
        <v>15</v>
      </c>
      <c r="N25" s="14">
        <f t="shared" si="1"/>
        <v>16</v>
      </c>
      <c r="O25" s="13">
        <v>2</v>
      </c>
    </row>
    <row r="26" spans="1:15" ht="12">
      <c r="A26" s="6">
        <v>14</v>
      </c>
      <c r="B26" s="6">
        <v>3</v>
      </c>
      <c r="C26" s="6">
        <v>1982</v>
      </c>
      <c r="D26" t="s">
        <v>48</v>
      </c>
      <c r="E26" t="s">
        <v>49</v>
      </c>
      <c r="F26" t="s">
        <v>28</v>
      </c>
      <c r="G26" t="s">
        <v>19</v>
      </c>
      <c r="H26">
        <v>2</v>
      </c>
      <c r="I26">
        <v>3</v>
      </c>
      <c r="K26">
        <v>4</v>
      </c>
      <c r="L26">
        <v>1</v>
      </c>
      <c r="N26" s="1">
        <f t="shared" si="1"/>
        <v>5</v>
      </c>
      <c r="O26" s="10">
        <v>1</v>
      </c>
    </row>
    <row r="27" spans="2:15" ht="12">
      <c r="B27" s="6">
        <v>3</v>
      </c>
      <c r="C27" s="6">
        <v>1982</v>
      </c>
      <c r="D27" t="s">
        <v>39</v>
      </c>
      <c r="E27" t="s">
        <v>27</v>
      </c>
      <c r="F27" t="s">
        <v>28</v>
      </c>
      <c r="G27" t="s">
        <v>54</v>
      </c>
      <c r="H27">
        <v>4</v>
      </c>
      <c r="I27">
        <v>2</v>
      </c>
      <c r="K27">
        <v>2</v>
      </c>
      <c r="L27">
        <v>4</v>
      </c>
      <c r="N27" s="1">
        <f t="shared" si="1"/>
        <v>6</v>
      </c>
      <c r="O27" s="10">
        <v>1</v>
      </c>
    </row>
    <row r="28" spans="2:15" ht="12">
      <c r="B28" s="6">
        <v>3</v>
      </c>
      <c r="C28" s="6">
        <v>1982</v>
      </c>
      <c r="D28" s="6" t="s">
        <v>89</v>
      </c>
      <c r="E28" s="6" t="s">
        <v>27</v>
      </c>
      <c r="F28" s="6" t="s">
        <v>28</v>
      </c>
      <c r="G28" s="6" t="s">
        <v>92</v>
      </c>
      <c r="H28" s="13"/>
      <c r="I28" s="11"/>
      <c r="J28" s="11" t="s">
        <v>79</v>
      </c>
      <c r="K28" s="11"/>
      <c r="L28" s="11"/>
      <c r="M28" s="11" t="s">
        <v>79</v>
      </c>
      <c r="N28" s="12">
        <f t="shared" si="1"/>
        <v>0</v>
      </c>
      <c r="O28" s="11" t="s">
        <v>79</v>
      </c>
    </row>
    <row r="29" spans="2:15" ht="12">
      <c r="B29" s="6">
        <v>4</v>
      </c>
      <c r="C29" s="6">
        <v>1982</v>
      </c>
      <c r="D29" t="s">
        <v>68</v>
      </c>
      <c r="E29" t="s">
        <v>33</v>
      </c>
      <c r="F29" t="s">
        <v>28</v>
      </c>
      <c r="G29" t="s">
        <v>11</v>
      </c>
      <c r="H29">
        <v>6</v>
      </c>
      <c r="J29">
        <v>4</v>
      </c>
      <c r="K29">
        <v>5</v>
      </c>
      <c r="L29">
        <v>1</v>
      </c>
      <c r="M29">
        <v>4</v>
      </c>
      <c r="N29" s="1">
        <f t="shared" si="1"/>
        <v>10</v>
      </c>
      <c r="O29" s="10">
        <v>2</v>
      </c>
    </row>
    <row r="30" spans="2:15" ht="12">
      <c r="B30" s="6">
        <v>4</v>
      </c>
      <c r="C30" s="6">
        <v>1982</v>
      </c>
      <c r="D30" s="6" t="s">
        <v>78</v>
      </c>
      <c r="E30" s="6" t="s">
        <v>33</v>
      </c>
      <c r="F30" t="s">
        <v>28</v>
      </c>
      <c r="G30" s="6" t="s">
        <v>51</v>
      </c>
      <c r="H30" s="13">
        <v>6</v>
      </c>
      <c r="I30" s="13">
        <v>1</v>
      </c>
      <c r="J30" s="13">
        <v>8</v>
      </c>
      <c r="K30" s="13">
        <v>6</v>
      </c>
      <c r="L30" s="13">
        <v>1</v>
      </c>
      <c r="M30" s="13">
        <v>8</v>
      </c>
      <c r="N30" s="14">
        <f t="shared" si="1"/>
        <v>15</v>
      </c>
      <c r="O30" s="13">
        <v>1</v>
      </c>
    </row>
    <row r="31" spans="2:15" ht="12">
      <c r="B31" s="6">
        <v>4</v>
      </c>
      <c r="C31" s="6">
        <v>1982</v>
      </c>
      <c r="D31" s="6" t="s">
        <v>86</v>
      </c>
      <c r="E31" s="6" t="s">
        <v>42</v>
      </c>
      <c r="F31" s="6" t="s">
        <v>28</v>
      </c>
      <c r="G31" s="6" t="s">
        <v>87</v>
      </c>
      <c r="H31" s="13">
        <v>8</v>
      </c>
      <c r="I31" s="13"/>
      <c r="J31" s="13">
        <v>1</v>
      </c>
      <c r="K31" s="13">
        <v>8</v>
      </c>
      <c r="L31" s="13"/>
      <c r="M31" s="13">
        <v>1</v>
      </c>
      <c r="N31" s="14">
        <f t="shared" si="1"/>
        <v>9</v>
      </c>
      <c r="O31" s="13">
        <v>1</v>
      </c>
    </row>
    <row r="32" spans="2:15" ht="12">
      <c r="B32" s="6">
        <v>5</v>
      </c>
      <c r="C32" s="6">
        <v>1982</v>
      </c>
      <c r="D32" t="s">
        <v>53</v>
      </c>
      <c r="E32" t="s">
        <v>30</v>
      </c>
      <c r="F32" t="s">
        <v>28</v>
      </c>
      <c r="G32" t="s">
        <v>11</v>
      </c>
      <c r="J32">
        <v>102</v>
      </c>
      <c r="M32">
        <v>102</v>
      </c>
      <c r="N32" s="1">
        <f t="shared" si="1"/>
        <v>102</v>
      </c>
      <c r="O32" s="10">
        <v>1</v>
      </c>
    </row>
    <row r="33" spans="1:15" ht="12">
      <c r="A33" s="6">
        <v>10</v>
      </c>
      <c r="B33" s="6">
        <v>5</v>
      </c>
      <c r="C33" s="6">
        <v>1982</v>
      </c>
      <c r="D33" s="6" t="s">
        <v>88</v>
      </c>
      <c r="E33" s="6" t="s">
        <v>30</v>
      </c>
      <c r="F33" s="6" t="s">
        <v>28</v>
      </c>
      <c r="G33" s="6" t="s">
        <v>87</v>
      </c>
      <c r="H33" s="13">
        <v>17</v>
      </c>
      <c r="I33" s="13">
        <v>4</v>
      </c>
      <c r="J33" s="13">
        <v>2</v>
      </c>
      <c r="K33" s="13">
        <v>20</v>
      </c>
      <c r="L33" s="13">
        <v>1</v>
      </c>
      <c r="M33" s="13">
        <v>2</v>
      </c>
      <c r="N33" s="14">
        <f t="shared" si="1"/>
        <v>23</v>
      </c>
      <c r="O33" s="13">
        <v>2</v>
      </c>
    </row>
    <row r="34" spans="1:15" ht="12">
      <c r="A34" s="6">
        <v>2</v>
      </c>
      <c r="B34" s="6">
        <v>6</v>
      </c>
      <c r="C34" s="6">
        <v>1982</v>
      </c>
      <c r="D34" t="s">
        <v>57</v>
      </c>
      <c r="E34" t="s">
        <v>56</v>
      </c>
      <c r="F34" t="s">
        <v>28</v>
      </c>
      <c r="G34" t="s">
        <v>59</v>
      </c>
      <c r="H34">
        <v>1</v>
      </c>
      <c r="J34">
        <v>11</v>
      </c>
      <c r="K34">
        <v>1</v>
      </c>
      <c r="M34">
        <v>11</v>
      </c>
      <c r="N34" s="1">
        <f t="shared" si="1"/>
        <v>12</v>
      </c>
      <c r="O34" s="10">
        <v>1</v>
      </c>
    </row>
    <row r="35" spans="2:15" ht="12">
      <c r="B35" s="6">
        <v>6</v>
      </c>
      <c r="C35" s="6">
        <v>1982</v>
      </c>
      <c r="D35" t="s">
        <v>61</v>
      </c>
      <c r="E35" t="s">
        <v>30</v>
      </c>
      <c r="F35" t="s">
        <v>28</v>
      </c>
      <c r="G35" t="s">
        <v>62</v>
      </c>
      <c r="H35">
        <v>33</v>
      </c>
      <c r="I35">
        <v>1</v>
      </c>
      <c r="K35">
        <v>28</v>
      </c>
      <c r="L35">
        <v>6</v>
      </c>
      <c r="N35" s="1">
        <f t="shared" si="1"/>
        <v>34</v>
      </c>
      <c r="O35" s="10">
        <v>1</v>
      </c>
    </row>
    <row r="36" spans="1:15" ht="12">
      <c r="A36" s="6">
        <v>2</v>
      </c>
      <c r="B36" s="6">
        <v>6</v>
      </c>
      <c r="C36" s="6">
        <v>1982</v>
      </c>
      <c r="D36" t="s">
        <v>66</v>
      </c>
      <c r="E36" t="s">
        <v>67</v>
      </c>
      <c r="F36" t="s">
        <v>28</v>
      </c>
      <c r="G36" t="s">
        <v>11</v>
      </c>
      <c r="H36">
        <v>2</v>
      </c>
      <c r="I36">
        <v>1</v>
      </c>
      <c r="J36">
        <v>62</v>
      </c>
      <c r="K36">
        <v>3</v>
      </c>
      <c r="M36">
        <v>62</v>
      </c>
      <c r="N36" s="1">
        <f t="shared" si="1"/>
        <v>65</v>
      </c>
      <c r="O36" s="10">
        <v>2</v>
      </c>
    </row>
    <row r="37" spans="2:15" ht="12">
      <c r="B37" s="6">
        <v>6</v>
      </c>
      <c r="C37" s="6">
        <v>1982</v>
      </c>
      <c r="D37" s="6" t="s">
        <v>72</v>
      </c>
      <c r="E37" s="6" t="s">
        <v>42</v>
      </c>
      <c r="F37" t="s">
        <v>28</v>
      </c>
      <c r="G37" s="6" t="s">
        <v>11</v>
      </c>
      <c r="H37" s="11">
        <v>2</v>
      </c>
      <c r="I37" s="11"/>
      <c r="J37" s="11">
        <v>70</v>
      </c>
      <c r="K37" s="11">
        <v>2</v>
      </c>
      <c r="L37" s="11"/>
      <c r="M37" s="11">
        <v>70</v>
      </c>
      <c r="N37" s="12">
        <f t="shared" si="1"/>
        <v>72</v>
      </c>
      <c r="O37" s="11">
        <v>2</v>
      </c>
    </row>
    <row r="38" spans="2:15" ht="12">
      <c r="B38" s="6">
        <v>7</v>
      </c>
      <c r="C38" s="6">
        <v>1982</v>
      </c>
      <c r="D38" t="s">
        <v>63</v>
      </c>
      <c r="E38" t="s">
        <v>56</v>
      </c>
      <c r="F38" t="s">
        <v>28</v>
      </c>
      <c r="G38" t="s">
        <v>11</v>
      </c>
      <c r="H38">
        <v>5</v>
      </c>
      <c r="K38">
        <v>1</v>
      </c>
      <c r="M38">
        <v>4</v>
      </c>
      <c r="N38" s="1">
        <f t="shared" si="1"/>
        <v>5</v>
      </c>
      <c r="O38" s="10">
        <v>1</v>
      </c>
    </row>
    <row r="39" spans="1:15" ht="12">
      <c r="A39" s="6">
        <v>15</v>
      </c>
      <c r="B39" s="6">
        <v>7</v>
      </c>
      <c r="C39" s="6">
        <v>1982</v>
      </c>
      <c r="D39" t="s">
        <v>63</v>
      </c>
      <c r="E39" t="s">
        <v>56</v>
      </c>
      <c r="F39" t="s">
        <v>28</v>
      </c>
      <c r="G39" t="s">
        <v>11</v>
      </c>
      <c r="H39">
        <v>5</v>
      </c>
      <c r="J39">
        <v>18</v>
      </c>
      <c r="K39">
        <v>3</v>
      </c>
      <c r="M39">
        <v>23</v>
      </c>
      <c r="N39" s="1">
        <f t="shared" si="1"/>
        <v>26</v>
      </c>
      <c r="O39" s="10">
        <v>1</v>
      </c>
    </row>
    <row r="40" spans="1:15" ht="12">
      <c r="A40" s="6">
        <v>27</v>
      </c>
      <c r="B40" s="6">
        <v>8</v>
      </c>
      <c r="C40" s="6">
        <v>1982</v>
      </c>
      <c r="D40" t="s">
        <v>50</v>
      </c>
      <c r="E40" t="s">
        <v>56</v>
      </c>
      <c r="F40" t="s">
        <v>28</v>
      </c>
      <c r="G40" t="s">
        <v>52</v>
      </c>
      <c r="H40">
        <f>15+33</f>
        <v>48</v>
      </c>
      <c r="I40">
        <f>23+16</f>
        <v>39</v>
      </c>
      <c r="J40">
        <v>20</v>
      </c>
      <c r="K40">
        <f>21+37</f>
        <v>58</v>
      </c>
      <c r="L40">
        <f>10+19</f>
        <v>29</v>
      </c>
      <c r="M40">
        <v>20</v>
      </c>
      <c r="N40" s="1">
        <f t="shared" si="1"/>
        <v>107</v>
      </c>
      <c r="O40" s="10">
        <v>1</v>
      </c>
    </row>
    <row r="41" spans="1:15" ht="12">
      <c r="A41" s="6">
        <v>21</v>
      </c>
      <c r="B41" s="6">
        <v>8</v>
      </c>
      <c r="C41" s="6">
        <v>1982</v>
      </c>
      <c r="D41" t="s">
        <v>55</v>
      </c>
      <c r="E41" t="s">
        <v>56</v>
      </c>
      <c r="F41" t="s">
        <v>28</v>
      </c>
      <c r="G41" t="s">
        <v>58</v>
      </c>
      <c r="H41">
        <v>10</v>
      </c>
      <c r="K41">
        <v>10</v>
      </c>
      <c r="N41" s="1">
        <f t="shared" si="1"/>
        <v>10</v>
      </c>
      <c r="O41" s="10">
        <v>1</v>
      </c>
    </row>
    <row r="42" spans="2:15" ht="12">
      <c r="B42" s="6">
        <v>8</v>
      </c>
      <c r="C42" s="6">
        <v>1982</v>
      </c>
      <c r="D42" t="s">
        <v>60</v>
      </c>
      <c r="E42" t="s">
        <v>56</v>
      </c>
      <c r="F42" t="s">
        <v>28</v>
      </c>
      <c r="G42" t="s">
        <v>52</v>
      </c>
      <c r="H42">
        <v>12</v>
      </c>
      <c r="J42">
        <v>3</v>
      </c>
      <c r="K42">
        <v>11</v>
      </c>
      <c r="L42">
        <v>1</v>
      </c>
      <c r="M42">
        <v>3</v>
      </c>
      <c r="N42" s="1">
        <f t="shared" si="1"/>
        <v>15</v>
      </c>
      <c r="O42" s="10">
        <v>1</v>
      </c>
    </row>
    <row r="43" spans="2:15" ht="12">
      <c r="B43" s="6">
        <v>8</v>
      </c>
      <c r="C43" s="6">
        <v>1982</v>
      </c>
      <c r="E43" t="s">
        <v>42</v>
      </c>
      <c r="F43" t="s">
        <v>28</v>
      </c>
      <c r="G43" t="s">
        <v>11</v>
      </c>
      <c r="H43">
        <v>2</v>
      </c>
      <c r="I43">
        <v>2</v>
      </c>
      <c r="J43">
        <v>4</v>
      </c>
      <c r="K43">
        <v>2</v>
      </c>
      <c r="L43">
        <v>2</v>
      </c>
      <c r="M43">
        <v>4</v>
      </c>
      <c r="N43" s="1">
        <f t="shared" si="1"/>
        <v>8</v>
      </c>
      <c r="O43" s="10">
        <v>2</v>
      </c>
    </row>
    <row r="44" spans="1:15" ht="12">
      <c r="A44" s="6">
        <v>25</v>
      </c>
      <c r="B44" s="6">
        <v>8</v>
      </c>
      <c r="C44" s="6">
        <v>1982</v>
      </c>
      <c r="D44" s="6" t="s">
        <v>73</v>
      </c>
      <c r="E44" s="6" t="s">
        <v>33</v>
      </c>
      <c r="F44" t="s">
        <v>28</v>
      </c>
      <c r="G44" s="6" t="s">
        <v>51</v>
      </c>
      <c r="H44" s="11">
        <v>12</v>
      </c>
      <c r="I44" s="11">
        <v>1</v>
      </c>
      <c r="J44" s="11">
        <v>10</v>
      </c>
      <c r="K44" s="11">
        <v>12</v>
      </c>
      <c r="L44" s="11">
        <v>1</v>
      </c>
      <c r="M44" s="11">
        <v>10</v>
      </c>
      <c r="N44" s="12">
        <f t="shared" si="1"/>
        <v>23</v>
      </c>
      <c r="O44" s="11">
        <v>2</v>
      </c>
    </row>
    <row r="45" spans="1:15" ht="12">
      <c r="A45" s="6">
        <v>18</v>
      </c>
      <c r="B45" s="6">
        <v>9</v>
      </c>
      <c r="C45" s="6">
        <v>1982</v>
      </c>
      <c r="D45" t="s">
        <v>46</v>
      </c>
      <c r="E45" t="s">
        <v>47</v>
      </c>
      <c r="F45" t="s">
        <v>28</v>
      </c>
      <c r="G45" t="s">
        <v>11</v>
      </c>
      <c r="H45">
        <v>1</v>
      </c>
      <c r="J45">
        <v>4</v>
      </c>
      <c r="K45">
        <v>1</v>
      </c>
      <c r="L45">
        <v>1</v>
      </c>
      <c r="M45">
        <v>3</v>
      </c>
      <c r="N45" s="1">
        <f t="shared" si="1"/>
        <v>5</v>
      </c>
      <c r="O45" s="10">
        <v>1</v>
      </c>
    </row>
    <row r="46" spans="1:15" ht="12">
      <c r="A46" s="6">
        <v>20</v>
      </c>
      <c r="B46" s="6">
        <v>9</v>
      </c>
      <c r="C46" s="6">
        <v>1982</v>
      </c>
      <c r="D46" t="s">
        <v>65</v>
      </c>
      <c r="E46" t="s">
        <v>42</v>
      </c>
      <c r="F46" t="s">
        <v>28</v>
      </c>
      <c r="G46" t="s">
        <v>11</v>
      </c>
      <c r="H46">
        <v>3</v>
      </c>
      <c r="I46">
        <v>2</v>
      </c>
      <c r="J46">
        <v>7</v>
      </c>
      <c r="K46">
        <v>2</v>
      </c>
      <c r="L46">
        <v>3</v>
      </c>
      <c r="M46">
        <v>7</v>
      </c>
      <c r="N46" s="1">
        <f t="shared" si="1"/>
        <v>12</v>
      </c>
      <c r="O46" s="10">
        <v>1</v>
      </c>
    </row>
    <row r="47" spans="1:15" ht="12">
      <c r="A47" s="6">
        <v>20</v>
      </c>
      <c r="B47" s="6">
        <v>10</v>
      </c>
      <c r="C47" s="6">
        <v>1982</v>
      </c>
      <c r="D47" s="6" t="s">
        <v>40</v>
      </c>
      <c r="E47" s="6" t="s">
        <v>30</v>
      </c>
      <c r="F47" t="s">
        <v>28</v>
      </c>
      <c r="G47" s="6" t="s">
        <v>11</v>
      </c>
      <c r="H47" s="11">
        <v>1</v>
      </c>
      <c r="I47" s="11"/>
      <c r="J47" s="11">
        <v>151</v>
      </c>
      <c r="K47" s="11">
        <v>1</v>
      </c>
      <c r="L47" s="11"/>
      <c r="M47" s="11">
        <v>151</v>
      </c>
      <c r="N47" s="12">
        <f t="shared" si="1"/>
        <v>152</v>
      </c>
      <c r="O47" s="11">
        <v>2</v>
      </c>
    </row>
    <row r="48" spans="3:15" ht="12">
      <c r="C48" s="6">
        <v>1982</v>
      </c>
      <c r="D48" t="s">
        <v>39</v>
      </c>
      <c r="E48" t="s">
        <v>27</v>
      </c>
      <c r="F48" t="s">
        <v>28</v>
      </c>
      <c r="G48" t="s">
        <v>51</v>
      </c>
      <c r="J48">
        <v>17</v>
      </c>
      <c r="M48">
        <v>17</v>
      </c>
      <c r="N48" s="1">
        <f t="shared" si="1"/>
        <v>17</v>
      </c>
      <c r="O48" s="10">
        <v>1</v>
      </c>
    </row>
    <row r="49" spans="3:15" ht="12">
      <c r="C49" s="6">
        <v>1982</v>
      </c>
      <c r="D49" t="s">
        <v>63</v>
      </c>
      <c r="E49" t="s">
        <v>56</v>
      </c>
      <c r="F49" t="s">
        <v>28</v>
      </c>
      <c r="G49" t="s">
        <v>51</v>
      </c>
      <c r="H49">
        <v>25</v>
      </c>
      <c r="I49">
        <v>2</v>
      </c>
      <c r="J49">
        <v>75</v>
      </c>
      <c r="K49">
        <v>21</v>
      </c>
      <c r="L49">
        <v>6</v>
      </c>
      <c r="M49">
        <v>75</v>
      </c>
      <c r="N49" s="1">
        <f t="shared" si="1"/>
        <v>102</v>
      </c>
      <c r="O49" s="10">
        <v>1</v>
      </c>
    </row>
    <row r="50" spans="3:15" ht="12">
      <c r="C50" s="6">
        <v>1982</v>
      </c>
      <c r="D50" t="s">
        <v>50</v>
      </c>
      <c r="E50" t="s">
        <v>56</v>
      </c>
      <c r="F50" t="s">
        <v>28</v>
      </c>
      <c r="G50" t="s">
        <v>52</v>
      </c>
      <c r="H50">
        <v>22</v>
      </c>
      <c r="J50">
        <v>5</v>
      </c>
      <c r="K50">
        <v>22</v>
      </c>
      <c r="M50">
        <v>5</v>
      </c>
      <c r="N50" s="1">
        <f t="shared" si="1"/>
        <v>27</v>
      </c>
      <c r="O50" s="10">
        <v>1</v>
      </c>
    </row>
    <row r="51" spans="3:15" ht="12">
      <c r="C51" s="6">
        <v>1982</v>
      </c>
      <c r="D51" s="6" t="s">
        <v>70</v>
      </c>
      <c r="E51" s="6" t="s">
        <v>56</v>
      </c>
      <c r="F51" t="s">
        <v>28</v>
      </c>
      <c r="G51" s="6" t="s">
        <v>71</v>
      </c>
      <c r="H51" s="11">
        <v>4</v>
      </c>
      <c r="I51" s="11">
        <v>1</v>
      </c>
      <c r="J51" s="11"/>
      <c r="K51" s="11">
        <v>5</v>
      </c>
      <c r="L51" s="11"/>
      <c r="M51" s="11"/>
      <c r="N51" s="12">
        <f t="shared" si="1"/>
        <v>5</v>
      </c>
      <c r="O51" s="11">
        <v>2</v>
      </c>
    </row>
    <row r="52" spans="3:15" ht="12">
      <c r="C52" s="6">
        <v>1982</v>
      </c>
      <c r="D52" s="6"/>
      <c r="E52" s="6" t="s">
        <v>42</v>
      </c>
      <c r="F52" t="s">
        <v>28</v>
      </c>
      <c r="G52" s="6" t="s">
        <v>11</v>
      </c>
      <c r="H52" s="11"/>
      <c r="I52" s="11"/>
      <c r="J52" s="11">
        <v>7</v>
      </c>
      <c r="K52" s="11"/>
      <c r="L52" s="11"/>
      <c r="M52" s="11">
        <v>7</v>
      </c>
      <c r="N52" s="12">
        <f t="shared" si="1"/>
        <v>7</v>
      </c>
      <c r="O52" s="11">
        <v>2</v>
      </c>
    </row>
    <row r="53" spans="3:15" ht="12">
      <c r="C53" s="6">
        <v>1982</v>
      </c>
      <c r="D53" s="6"/>
      <c r="E53" s="6" t="s">
        <v>42</v>
      </c>
      <c r="F53" t="s">
        <v>28</v>
      </c>
      <c r="G53" s="6" t="s">
        <v>11</v>
      </c>
      <c r="H53" s="13">
        <v>2</v>
      </c>
      <c r="I53" s="13"/>
      <c r="J53" s="13">
        <v>8</v>
      </c>
      <c r="K53" s="13">
        <v>2</v>
      </c>
      <c r="L53" s="13"/>
      <c r="M53" s="13">
        <v>8</v>
      </c>
      <c r="N53" s="14">
        <f t="shared" si="1"/>
        <v>10</v>
      </c>
      <c r="O53" s="13">
        <v>3</v>
      </c>
    </row>
    <row r="54" spans="3:15" ht="12">
      <c r="C54" s="6">
        <v>1982</v>
      </c>
      <c r="D54" s="6" t="s">
        <v>83</v>
      </c>
      <c r="E54" s="6" t="s">
        <v>56</v>
      </c>
      <c r="F54" s="6" t="s">
        <v>28</v>
      </c>
      <c r="G54" s="6" t="s">
        <v>84</v>
      </c>
      <c r="H54" s="13">
        <v>16</v>
      </c>
      <c r="I54" s="13">
        <v>5</v>
      </c>
      <c r="J54" s="13">
        <v>1</v>
      </c>
      <c r="K54" s="13">
        <v>15</v>
      </c>
      <c r="L54" s="13">
        <v>6</v>
      </c>
      <c r="M54" s="13">
        <v>1</v>
      </c>
      <c r="N54" s="14">
        <f t="shared" si="1"/>
        <v>22</v>
      </c>
      <c r="O54" s="13">
        <v>2</v>
      </c>
    </row>
    <row r="55" spans="3:15" ht="12">
      <c r="C55" s="6">
        <v>1982</v>
      </c>
      <c r="D55" s="6" t="s">
        <v>63</v>
      </c>
      <c r="E55" s="6" t="s">
        <v>56</v>
      </c>
      <c r="F55" s="6" t="s">
        <v>28</v>
      </c>
      <c r="G55" s="6" t="s">
        <v>85</v>
      </c>
      <c r="H55" s="13">
        <v>20</v>
      </c>
      <c r="I55" s="13">
        <v>3</v>
      </c>
      <c r="J55" s="11" t="s">
        <v>79</v>
      </c>
      <c r="K55" s="13">
        <v>21</v>
      </c>
      <c r="L55" s="13">
        <v>2</v>
      </c>
      <c r="M55" s="11" t="s">
        <v>79</v>
      </c>
      <c r="N55" s="14">
        <f t="shared" si="1"/>
        <v>23</v>
      </c>
      <c r="O55" s="13">
        <v>2</v>
      </c>
    </row>
    <row r="56" spans="3:15" ht="12">
      <c r="C56" s="6">
        <v>1982</v>
      </c>
      <c r="D56" s="6" t="s">
        <v>90</v>
      </c>
      <c r="E56" s="6" t="s">
        <v>30</v>
      </c>
      <c r="F56" s="6" t="s">
        <v>28</v>
      </c>
      <c r="G56" s="6" t="s">
        <v>93</v>
      </c>
      <c r="H56" s="13">
        <v>9</v>
      </c>
      <c r="I56" s="11"/>
      <c r="J56" s="11"/>
      <c r="K56" s="11">
        <v>6</v>
      </c>
      <c r="L56" s="11">
        <v>3</v>
      </c>
      <c r="M56" s="11"/>
      <c r="N56" s="12">
        <f t="shared" si="1"/>
        <v>9</v>
      </c>
      <c r="O56" s="11" t="s">
        <v>79</v>
      </c>
    </row>
    <row r="57" spans="4:15" ht="12">
      <c r="D57" s="6"/>
      <c r="E57" s="6"/>
      <c r="F57" s="6"/>
      <c r="G57" s="6"/>
      <c r="H57" s="13"/>
      <c r="I57" s="11"/>
      <c r="J57" s="11"/>
      <c r="K57" s="11"/>
      <c r="L57" s="11"/>
      <c r="M57" s="11"/>
      <c r="N57" s="12"/>
      <c r="O57" s="11"/>
    </row>
    <row r="58" spans="2:15" ht="12">
      <c r="B58" s="6">
        <v>3</v>
      </c>
      <c r="C58" s="6">
        <v>1983</v>
      </c>
      <c r="D58" s="6" t="s">
        <v>76</v>
      </c>
      <c r="E58" s="6" t="s">
        <v>47</v>
      </c>
      <c r="F58" t="s">
        <v>28</v>
      </c>
      <c r="G58" s="6" t="s">
        <v>11</v>
      </c>
      <c r="H58" s="13">
        <v>3</v>
      </c>
      <c r="I58" s="13">
        <v>1</v>
      </c>
      <c r="J58" s="13">
        <v>2</v>
      </c>
      <c r="K58" s="13">
        <v>4</v>
      </c>
      <c r="L58" s="13"/>
      <c r="M58" s="13">
        <v>2</v>
      </c>
      <c r="N58" s="14">
        <f>SUM(K58:M58)</f>
        <v>6</v>
      </c>
      <c r="O58" s="13">
        <v>2</v>
      </c>
    </row>
    <row r="59" spans="1:15" ht="12">
      <c r="A59" s="6">
        <v>14</v>
      </c>
      <c r="B59" s="6">
        <v>3</v>
      </c>
      <c r="C59" s="6">
        <v>1983</v>
      </c>
      <c r="D59" s="6" t="s">
        <v>77</v>
      </c>
      <c r="E59" s="6" t="s">
        <v>30</v>
      </c>
      <c r="F59" t="s">
        <v>28</v>
      </c>
      <c r="G59" s="6" t="s">
        <v>74</v>
      </c>
      <c r="H59" s="13">
        <v>10</v>
      </c>
      <c r="I59" s="13">
        <v>1</v>
      </c>
      <c r="J59" s="13">
        <v>19</v>
      </c>
      <c r="K59" s="13">
        <v>7</v>
      </c>
      <c r="L59" s="13">
        <v>4</v>
      </c>
      <c r="M59" s="13">
        <v>19</v>
      </c>
      <c r="N59" s="14">
        <f>SUM(K59:M59)</f>
        <v>30</v>
      </c>
      <c r="O59" s="13">
        <v>2</v>
      </c>
    </row>
    <row r="60" spans="1:15" ht="12">
      <c r="A60" s="6">
        <v>22</v>
      </c>
      <c r="B60" s="6">
        <v>7</v>
      </c>
      <c r="C60" s="6">
        <v>1983</v>
      </c>
      <c r="D60" t="s">
        <v>75</v>
      </c>
      <c r="E60" s="6" t="s">
        <v>56</v>
      </c>
      <c r="F60" t="s">
        <v>28</v>
      </c>
      <c r="G60" s="6" t="s">
        <v>11</v>
      </c>
      <c r="H60" s="13"/>
      <c r="I60" s="13"/>
      <c r="J60" s="13">
        <v>7</v>
      </c>
      <c r="K60" s="13"/>
      <c r="L60" s="13"/>
      <c r="M60" s="13">
        <v>7</v>
      </c>
      <c r="N60" s="14">
        <f>SUM(K60:M60)</f>
        <v>7</v>
      </c>
      <c r="O60" s="13">
        <v>2</v>
      </c>
    </row>
    <row r="61" spans="2:15" ht="12">
      <c r="B61" s="6">
        <v>10</v>
      </c>
      <c r="C61" s="6">
        <v>1983</v>
      </c>
      <c r="D61" s="6" t="s">
        <v>63</v>
      </c>
      <c r="E61" s="6" t="s">
        <v>56</v>
      </c>
      <c r="F61" t="s">
        <v>28</v>
      </c>
      <c r="G61" s="6" t="s">
        <v>74</v>
      </c>
      <c r="H61" s="13">
        <v>2</v>
      </c>
      <c r="I61" s="13">
        <v>1</v>
      </c>
      <c r="J61" s="13">
        <v>45</v>
      </c>
      <c r="K61" s="13">
        <v>3</v>
      </c>
      <c r="L61" s="13"/>
      <c r="M61" s="13">
        <v>45</v>
      </c>
      <c r="N61" s="14">
        <f>SUM(K61:M61)</f>
        <v>48</v>
      </c>
      <c r="O61" s="13">
        <v>2</v>
      </c>
    </row>
    <row r="62" spans="3:15" ht="12">
      <c r="C62" s="6">
        <v>1983</v>
      </c>
      <c r="D62" s="6" t="s">
        <v>91</v>
      </c>
      <c r="E62" s="6" t="s">
        <v>42</v>
      </c>
      <c r="F62" s="6" t="s">
        <v>28</v>
      </c>
      <c r="G62" s="6" t="s">
        <v>93</v>
      </c>
      <c r="H62" s="11">
        <v>2</v>
      </c>
      <c r="I62" s="11"/>
      <c r="J62" s="11">
        <v>7</v>
      </c>
      <c r="K62" s="11">
        <v>2</v>
      </c>
      <c r="L62" s="11"/>
      <c r="M62" s="11">
        <v>7</v>
      </c>
      <c r="N62" s="12">
        <f>SUM(K62:M62)</f>
        <v>9</v>
      </c>
      <c r="O62" s="11" t="s">
        <v>79</v>
      </c>
    </row>
    <row r="63" spans="4:15" ht="12">
      <c r="D63" s="6"/>
      <c r="E63" s="6"/>
      <c r="F63" s="6"/>
      <c r="G63" s="6"/>
      <c r="H63" s="11"/>
      <c r="I63" s="11"/>
      <c r="J63" s="11"/>
      <c r="K63" s="11"/>
      <c r="L63" s="11"/>
      <c r="M63" s="11"/>
      <c r="N63" s="12"/>
      <c r="O63" s="11"/>
    </row>
    <row r="64" spans="3:15" ht="12">
      <c r="C64" s="6" t="s">
        <v>79</v>
      </c>
      <c r="D64" s="6" t="s">
        <v>48</v>
      </c>
      <c r="E64" s="6" t="s">
        <v>80</v>
      </c>
      <c r="F64" s="6" t="s">
        <v>28</v>
      </c>
      <c r="G64" s="6" t="s">
        <v>11</v>
      </c>
      <c r="H64" s="13"/>
      <c r="I64" s="13"/>
      <c r="J64" s="13">
        <v>25</v>
      </c>
      <c r="K64" s="13"/>
      <c r="L64" s="13"/>
      <c r="M64" s="13">
        <v>25</v>
      </c>
      <c r="N64" s="14">
        <f>SUM(K64:M64)</f>
        <v>25</v>
      </c>
      <c r="O64" s="13">
        <v>2</v>
      </c>
    </row>
    <row r="65" spans="4:15" ht="12">
      <c r="D65" s="6"/>
      <c r="E65" s="6"/>
      <c r="F65" s="6"/>
      <c r="G65" s="6"/>
      <c r="H65" s="13"/>
      <c r="I65" s="13"/>
      <c r="J65" s="11"/>
      <c r="K65" s="13"/>
      <c r="L65" s="13"/>
      <c r="M65" s="11"/>
      <c r="N65" s="14"/>
      <c r="O65" s="13"/>
    </row>
    <row r="66" spans="4:15" ht="12">
      <c r="D66" s="6"/>
      <c r="E66" s="6"/>
      <c r="F66" s="6"/>
      <c r="G66" s="6"/>
      <c r="H66" s="13"/>
      <c r="I66" s="13"/>
      <c r="J66" s="13"/>
      <c r="K66" s="13"/>
      <c r="L66" s="13"/>
      <c r="M66" s="13"/>
      <c r="N66" s="14"/>
      <c r="O66" s="13"/>
    </row>
    <row r="67" spans="4:15" ht="12">
      <c r="D67" s="6"/>
      <c r="E67" s="6"/>
      <c r="F67" s="6"/>
      <c r="G67" s="6"/>
      <c r="H67" s="13"/>
      <c r="I67" s="11"/>
      <c r="J67" s="11"/>
      <c r="K67" s="11"/>
      <c r="L67" s="11"/>
      <c r="M67" s="11"/>
      <c r="N67" s="12"/>
      <c r="O67" s="11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9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9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9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9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9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9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9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9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9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9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9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9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9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9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9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9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9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9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9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9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9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9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9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9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9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9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9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9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9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9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9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9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9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9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9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9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9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9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9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9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9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9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9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9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9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9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9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9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9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9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9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9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9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9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9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9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9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9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9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9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9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9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9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9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9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9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9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9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9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9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9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9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9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9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9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9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9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9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9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9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9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9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9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9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9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9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9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9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9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9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9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9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9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9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9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9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9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9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9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9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9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9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9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9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9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9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9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9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9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9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9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9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9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9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9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9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9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9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9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9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9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9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9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9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9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9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9"/>
    </row>
    <row r="207" spans="5:14" ht="12">
      <c r="E207" s="6"/>
      <c r="F207" s="6"/>
      <c r="G207" s="6"/>
      <c r="H207" s="6"/>
      <c r="I207" s="6"/>
      <c r="J207" s="6"/>
      <c r="K207" s="6"/>
      <c r="L207" s="6"/>
      <c r="M207" s="6"/>
      <c r="N207" s="9"/>
    </row>
    <row r="208" spans="5:14" ht="12">
      <c r="E208" s="6"/>
      <c r="F208" s="6"/>
      <c r="G208" s="6"/>
      <c r="H208" s="6"/>
      <c r="I208" s="6"/>
      <c r="J208" s="6"/>
      <c r="K208" s="6"/>
      <c r="L208" s="6"/>
      <c r="M208" s="6"/>
      <c r="N208" s="9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9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9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9"/>
    </row>
    <row r="212" spans="5:14" ht="12">
      <c r="E212" s="6"/>
      <c r="F212" s="6"/>
      <c r="G212" s="6"/>
      <c r="H212" s="6"/>
      <c r="I212" s="6"/>
      <c r="J212" s="6"/>
      <c r="K212" s="6"/>
      <c r="L212" s="6"/>
      <c r="M212" s="6"/>
      <c r="N212" s="9"/>
    </row>
    <row r="213" spans="5:14" ht="12">
      <c r="E213" s="6"/>
      <c r="F213" s="6"/>
      <c r="G213" s="6"/>
      <c r="H213" s="6"/>
      <c r="I213" s="6"/>
      <c r="J213" s="6"/>
      <c r="K213" s="6"/>
      <c r="L213" s="6"/>
      <c r="M213" s="6"/>
      <c r="N213" s="9"/>
    </row>
    <row r="214" spans="5:14" ht="12">
      <c r="E214" s="6"/>
      <c r="F214" s="6"/>
      <c r="G214" s="6"/>
      <c r="H214" s="6"/>
      <c r="I214" s="6"/>
      <c r="M214" s="6"/>
      <c r="N214" s="9"/>
    </row>
    <row r="215" spans="5:14" ht="12">
      <c r="E215" s="6"/>
      <c r="F215" s="6"/>
      <c r="G215" s="6"/>
      <c r="H215" s="6"/>
      <c r="I215" s="6"/>
      <c r="M215" s="6"/>
      <c r="N215" s="9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9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9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9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9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9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9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9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9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9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9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9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9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9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9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9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9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9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9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9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9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9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9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9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9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9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9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9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9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9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9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9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9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9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9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9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9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9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9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9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9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9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9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9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9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9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9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9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9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9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9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9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9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9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9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9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9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9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9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9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9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9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9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9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9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9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9"/>
    </row>
    <row r="282" spans="5:14" ht="12">
      <c r="E282" s="6"/>
      <c r="F282" s="6"/>
      <c r="G282" s="6"/>
      <c r="H282" s="6"/>
      <c r="I282" s="6"/>
      <c r="J282" s="6"/>
      <c r="K282" s="6"/>
      <c r="L282" s="6"/>
      <c r="M282" s="6"/>
      <c r="N282" s="9"/>
    </row>
    <row r="283" spans="5:14" ht="12">
      <c r="E283" s="6"/>
      <c r="F283" s="6"/>
      <c r="G283" s="6"/>
      <c r="H283" s="6"/>
      <c r="I283" s="6"/>
      <c r="J283" s="6"/>
      <c r="K283" s="6"/>
      <c r="L283" s="6"/>
      <c r="M283" s="6"/>
      <c r="N283" s="9"/>
    </row>
    <row r="284" spans="5:14" ht="12">
      <c r="E284" s="6"/>
      <c r="F284" s="6"/>
      <c r="G284" s="6"/>
      <c r="H284" s="6"/>
      <c r="I284" s="6"/>
      <c r="J284" s="6"/>
      <c r="K284" s="6"/>
      <c r="L284" s="6"/>
      <c r="M284" s="6"/>
      <c r="N284" s="9"/>
    </row>
    <row r="285" spans="5:14" ht="12">
      <c r="E285" s="6"/>
      <c r="F285" s="6"/>
      <c r="G285" s="6"/>
      <c r="H285" s="6"/>
      <c r="I285" s="6"/>
      <c r="J285" s="6"/>
      <c r="K285" s="6"/>
      <c r="L285" s="6"/>
      <c r="M285" s="6"/>
      <c r="N285" s="9"/>
    </row>
    <row r="286" spans="5:14" ht="12">
      <c r="E286" s="6"/>
      <c r="F286" s="6"/>
      <c r="G286" s="6"/>
      <c r="H286" s="6"/>
      <c r="I286" s="6"/>
      <c r="J286" s="6"/>
      <c r="K286" s="6"/>
      <c r="L286" s="6"/>
      <c r="M286" s="6"/>
      <c r="N286" s="9"/>
    </row>
    <row r="287" spans="5:14" ht="12">
      <c r="E287" s="6"/>
      <c r="F287" s="6"/>
      <c r="G287" s="6"/>
      <c r="H287" s="6"/>
      <c r="I287" s="6"/>
      <c r="J287" s="6"/>
      <c r="K287" s="6"/>
      <c r="L287" s="6"/>
      <c r="M287" s="6"/>
      <c r="N287" s="9"/>
    </row>
    <row r="288" spans="5:14" ht="12">
      <c r="E288" s="6"/>
      <c r="F288" s="6"/>
      <c r="G288" s="6"/>
      <c r="H288" s="6"/>
      <c r="I288" s="6"/>
      <c r="J288" s="6"/>
      <c r="K288" s="6"/>
      <c r="L288" s="6"/>
      <c r="M288" s="6"/>
      <c r="N288" s="9"/>
    </row>
  </sheetData>
  <sheetProtection/>
  <mergeCells count="4">
    <mergeCell ref="K1:M1"/>
    <mergeCell ref="A1:C1"/>
    <mergeCell ref="D1:F1"/>
    <mergeCell ref="H1:J1"/>
  </mergeCells>
  <printOptions/>
  <pageMargins left="0.75" right="0.75" top="1" bottom="1" header="0.5" footer="0.5"/>
  <pageSetup fitToHeight="2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2" width="8.8515625" style="0" customWidth="1"/>
    <col min="3" max="3" width="16.00390625" style="0" bestFit="1" customWidth="1"/>
    <col min="4" max="4" width="13.421875" style="0" bestFit="1" customWidth="1"/>
    <col min="5" max="5" width="12.00390625" style="0" bestFit="1" customWidth="1"/>
    <col min="6" max="6" width="19.421875" style="0" bestFit="1" customWidth="1"/>
    <col min="7" max="7" width="16.8515625" style="0" bestFit="1" customWidth="1"/>
    <col min="8" max="9" width="15.7109375" style="0" bestFit="1" customWidth="1"/>
  </cols>
  <sheetData>
    <row r="1" spans="1:7" ht="12">
      <c r="A1" s="1" t="s">
        <v>7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</row>
    <row r="2" spans="1:7" ht="12">
      <c r="A2">
        <v>1980</v>
      </c>
      <c r="B2">
        <f>SUM('Alta Verapaz'!N3:N5)</f>
        <v>8</v>
      </c>
      <c r="C2">
        <f>SUM('Alta Verapaz'!L3:L5)/B2</f>
        <v>0.125</v>
      </c>
      <c r="D2">
        <f>SUM('Alta Verapaz'!K3:K5)/'% Breakdowns sex &amp; age'!B2</f>
        <v>0.125</v>
      </c>
      <c r="E2">
        <f>SUM('Alta Verapaz'!M3:M5)/'% Breakdowns sex &amp; age'!B2</f>
        <v>0.75</v>
      </c>
      <c r="F2">
        <f>SUM('Alta Verapaz'!L3:L5)/SUM('Alta Verapaz'!K3:L5)</f>
        <v>0.5</v>
      </c>
      <c r="G2">
        <f>SUM('Alta Verapaz'!K3:K5)/SUM('Alta Verapaz'!K3:L5)</f>
        <v>0.5</v>
      </c>
    </row>
    <row r="3" spans="1:7" ht="12">
      <c r="A3">
        <v>1981</v>
      </c>
      <c r="B3">
        <f>SUM('Alta Verapaz'!N7:N19)</f>
        <v>583</v>
      </c>
      <c r="C3">
        <f>SUM('Alta Verapaz'!L7:L19)/'% Breakdowns sex &amp; age'!B3</f>
        <v>0.0823327615780446</v>
      </c>
      <c r="D3">
        <f>SUM('Alta Verapaz'!K7:K19)/'% Breakdowns sex &amp; age'!B3</f>
        <v>0.18181818181818182</v>
      </c>
      <c r="E3">
        <f>SUM('Alta Verapaz'!M7:M19)/'% Breakdowns sex &amp; age'!B3</f>
        <v>0.7358490566037735</v>
      </c>
      <c r="F3">
        <f>SUM('Alta Verapaz'!L7:L19)/SUM('Alta Verapaz'!K7:L19)</f>
        <v>0.3116883116883117</v>
      </c>
      <c r="G3">
        <f>SUM('Alta Verapaz'!K7:K19)/SUM('Alta Verapaz'!K7:L19)</f>
        <v>0.6883116883116883</v>
      </c>
    </row>
    <row r="4" spans="1:7" ht="12">
      <c r="A4">
        <v>1982</v>
      </c>
      <c r="B4">
        <f>SUM('Alta Verapaz'!N21:N56)</f>
        <v>1033</v>
      </c>
      <c r="C4">
        <f>SUM('Alta Verapaz'!L21:L56)/'% Breakdowns sex &amp; age'!B4</f>
        <v>0.06679574056147145</v>
      </c>
      <c r="D4">
        <f>SUM('Alta Verapaz'!K21:K56)/'% Breakdowns sex &amp; age'!B4</f>
        <v>0.28170377541142305</v>
      </c>
      <c r="E4">
        <f>SUM('Alta Verapaz'!M21:M56)/'% Breakdowns sex &amp; age'!B4</f>
        <v>0.6515004840271055</v>
      </c>
      <c r="F4">
        <f>SUM('Alta Verapaz'!L21:L56)/SUM('Alta Verapaz'!K21:L56)</f>
        <v>0.19166666666666668</v>
      </c>
      <c r="G4">
        <f>SUM('Alta Verapaz'!K21:K56)/SUM('Alta Verapaz'!K21:L62)</f>
        <v>0.7657894736842106</v>
      </c>
    </row>
    <row r="5" spans="1:7" ht="12">
      <c r="A5">
        <v>1983</v>
      </c>
      <c r="B5">
        <f>SUM('Alta Verapaz'!N58:N62)</f>
        <v>100</v>
      </c>
      <c r="C5">
        <f>SUM('Alta Verapaz'!L58:L62)/'% Breakdowns sex &amp; age'!B5</f>
        <v>0.04</v>
      </c>
      <c r="D5">
        <f>SUM('Alta Verapaz'!K58:K62)/'% Breakdowns sex &amp; age'!$B$5</f>
        <v>0.16</v>
      </c>
      <c r="E5">
        <f>SUM('Alta Verapaz'!M58:M62)/'% Breakdowns sex &amp; age'!$B$5</f>
        <v>0.8</v>
      </c>
      <c r="F5">
        <f>SUM('Alta Verapaz'!L58:L62)/SUM('Alta Verapaz'!K58:L62)</f>
        <v>0.2</v>
      </c>
      <c r="G5">
        <f>SUM('Alta Verapaz'!K58:K62)/SUM('Alta Verapaz'!K58:L62)</f>
        <v>0.8</v>
      </c>
    </row>
    <row r="7" spans="1:2" ht="12">
      <c r="A7" t="s">
        <v>79</v>
      </c>
      <c r="B7">
        <v>25</v>
      </c>
    </row>
    <row r="9" spans="1:7" ht="12">
      <c r="A9" s="15" t="s">
        <v>7</v>
      </c>
      <c r="B9" s="15" t="s">
        <v>20</v>
      </c>
      <c r="C9" s="15" t="s">
        <v>96</v>
      </c>
      <c r="D9" s="15" t="s">
        <v>97</v>
      </c>
      <c r="E9" s="15" t="s">
        <v>98</v>
      </c>
      <c r="F9" s="15" t="s">
        <v>94</v>
      </c>
      <c r="G9" s="15" t="s">
        <v>95</v>
      </c>
    </row>
    <row r="10" spans="1:7" ht="12">
      <c r="A10">
        <v>1980</v>
      </c>
      <c r="B10">
        <v>8</v>
      </c>
      <c r="C10">
        <f>SUM('Alta Verapaz'!I3:I5)/'% Breakdowns sex &amp; age'!B10</f>
        <v>0</v>
      </c>
      <c r="D10">
        <f>SUM('Alta Verapaz'!H3:H5)/'% Breakdowns sex &amp; age'!B10</f>
        <v>0.25</v>
      </c>
      <c r="E10">
        <f>SUM('Alta Verapaz'!J3:J5)/'% Breakdowns sex &amp; age'!B10</f>
        <v>0.75</v>
      </c>
      <c r="F10">
        <f>SUM('Alta Verapaz'!I3:I5)/SUM('Alta Verapaz'!H3:I5)</f>
        <v>0</v>
      </c>
      <c r="G10">
        <f>SUM('Alta Verapaz'!H3:H5)/SUM('Alta Verapaz'!H3:I5)</f>
        <v>1</v>
      </c>
    </row>
    <row r="11" spans="1:7" ht="12">
      <c r="A11">
        <v>1981</v>
      </c>
      <c r="B11">
        <v>583</v>
      </c>
      <c r="C11">
        <f>SUM('Alta Verapaz'!I7:I19)/'% Breakdowns sex &amp; age'!B11</f>
        <v>0.0686106346483705</v>
      </c>
      <c r="D11">
        <f>SUM('Alta Verapaz'!H7:H19)/'% Breakdowns sex &amp; age'!$B$11</f>
        <v>0.2144082332761578</v>
      </c>
      <c r="E11">
        <f>SUM('Alta Verapaz'!J7:J19)/'% Breakdowns sex &amp; age'!$B$11</f>
        <v>0.7169811320754716</v>
      </c>
      <c r="F11">
        <f>SUM('Alta Verapaz'!I7:I19)/SUM('Alta Verapaz'!H7:I19)</f>
        <v>0.24242424242424243</v>
      </c>
      <c r="G11">
        <f>SUM('Alta Verapaz'!H7:H19)/SUM('Alta Verapaz'!H7:I19)</f>
        <v>0.7575757575757576</v>
      </c>
    </row>
    <row r="12" spans="1:7" ht="12">
      <c r="A12">
        <v>1982</v>
      </c>
      <c r="B12">
        <v>1033</v>
      </c>
      <c r="C12">
        <f>SUM('Alta Verapaz'!I21:I56)/'% Breakdowns sex &amp; age'!B12</f>
        <v>0.06776379477250725</v>
      </c>
      <c r="D12">
        <f>SUM('Alta Verapaz'!H21:H56)/'% Breakdowns sex &amp; age'!B12</f>
        <v>0.2855759922555663</v>
      </c>
      <c r="E12">
        <f>SUM('Alta Verapaz'!J21:J56)/'% Breakdowns sex &amp; age'!B12</f>
        <v>0.643756050338819</v>
      </c>
      <c r="F12">
        <f>SUM('Alta Verapaz'!I21:I56)/SUM('Alta Verapaz'!H21:I56)</f>
        <v>0.1917808219178082</v>
      </c>
      <c r="G12">
        <f>SUM('Alta Verapaz'!H21:H56)/SUM('Alta Verapaz'!H21:I56)</f>
        <v>0.8082191780821918</v>
      </c>
    </row>
    <row r="13" spans="1:7" ht="12">
      <c r="A13">
        <v>1983</v>
      </c>
      <c r="B13">
        <v>100</v>
      </c>
      <c r="C13">
        <f>SUM('Alta Verapaz'!I58:I62)/'% Breakdowns sex &amp; age'!B13</f>
        <v>0.03</v>
      </c>
      <c r="D13">
        <f>SUM('Alta Verapaz'!H58:H62)/'% Breakdowns sex &amp; age'!$B$13</f>
        <v>0.17</v>
      </c>
      <c r="E13">
        <f>SUM('Alta Verapaz'!J58:J62)/'% Breakdowns sex &amp; age'!$B$13</f>
        <v>0.8</v>
      </c>
      <c r="F13">
        <f>SUM('Alta Verapaz'!I58:I62)/SUM('Alta Verapaz'!H58:I62)</f>
        <v>0.15</v>
      </c>
      <c r="G13">
        <f>SUM('Alta Verapaz'!H58:H62)/SUM('Alta Verapaz'!H58:I62)</f>
        <v>0.85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workbookViewId="0" topLeftCell="A1">
      <pane ySplit="2" topLeftCell="BM15" activePane="bottomLeft" state="frozen"/>
      <selection pane="topLeft" activeCell="A1" sqref="A1"/>
      <selection pane="bottomLeft" activeCell="F73" sqref="F73"/>
    </sheetView>
  </sheetViews>
  <sheetFormatPr defaultColWidth="8.8515625" defaultRowHeight="12.75"/>
  <cols>
    <col min="1" max="1" width="3.140625" style="6" customWidth="1"/>
    <col min="2" max="2" width="3.421875" style="6" customWidth="1"/>
    <col min="3" max="3" width="5.00390625" style="6" customWidth="1"/>
    <col min="4" max="4" width="14.421875" style="0" customWidth="1"/>
    <col min="5" max="5" width="19.8515625" style="0" bestFit="1" customWidth="1"/>
    <col min="6" max="6" width="12.140625" style="0" bestFit="1" customWidth="1"/>
    <col min="7" max="7" width="28.281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  <col min="15" max="15" width="6.140625" style="0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18</v>
      </c>
      <c r="O1" s="1" t="s">
        <v>10</v>
      </c>
    </row>
    <row r="2" spans="1:15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17</v>
      </c>
      <c r="K2" s="4" t="s">
        <v>12</v>
      </c>
      <c r="L2" s="4" t="s">
        <v>14</v>
      </c>
      <c r="M2" s="7" t="s">
        <v>17</v>
      </c>
      <c r="N2" s="8"/>
      <c r="O2" s="2"/>
    </row>
    <row r="3" spans="3:15" ht="12">
      <c r="C3" s="6">
        <v>1980</v>
      </c>
      <c r="D3" s="6" t="s">
        <v>50</v>
      </c>
      <c r="E3" s="6" t="s">
        <v>56</v>
      </c>
      <c r="F3" s="6" t="s">
        <v>28</v>
      </c>
      <c r="G3" s="6" t="s">
        <v>81</v>
      </c>
      <c r="H3" s="13">
        <v>1</v>
      </c>
      <c r="I3" s="13"/>
      <c r="J3" s="11" t="s">
        <v>79</v>
      </c>
      <c r="K3" s="13"/>
      <c r="L3" s="13">
        <v>1</v>
      </c>
      <c r="M3" s="11" t="s">
        <v>79</v>
      </c>
      <c r="N3" s="14">
        <f aca="true" t="shared" si="0" ref="N3:N34">SUM(K3:M3)</f>
        <v>1</v>
      </c>
      <c r="O3" s="13">
        <v>1</v>
      </c>
    </row>
    <row r="4" spans="3:15" ht="12">
      <c r="C4" s="6">
        <v>1980</v>
      </c>
      <c r="D4" s="6" t="s">
        <v>63</v>
      </c>
      <c r="E4" s="6" t="s">
        <v>56</v>
      </c>
      <c r="F4" s="6" t="s">
        <v>28</v>
      </c>
      <c r="G4" s="6" t="s">
        <v>81</v>
      </c>
      <c r="H4" s="13">
        <v>1</v>
      </c>
      <c r="I4" s="13"/>
      <c r="J4" s="11" t="s">
        <v>79</v>
      </c>
      <c r="K4" s="13">
        <v>1</v>
      </c>
      <c r="L4" s="13"/>
      <c r="M4" s="11" t="s">
        <v>79</v>
      </c>
      <c r="N4" s="14">
        <f t="shared" si="0"/>
        <v>1</v>
      </c>
      <c r="O4" s="13">
        <v>2</v>
      </c>
    </row>
    <row r="5" spans="3:15" ht="12">
      <c r="C5" s="6">
        <v>1981</v>
      </c>
      <c r="D5" s="6" t="s">
        <v>50</v>
      </c>
      <c r="E5" s="6" t="s">
        <v>56</v>
      </c>
      <c r="F5" s="6" t="s">
        <v>28</v>
      </c>
      <c r="G5" s="6" t="s">
        <v>82</v>
      </c>
      <c r="H5" s="13">
        <v>17</v>
      </c>
      <c r="I5" s="13">
        <v>6</v>
      </c>
      <c r="J5" s="13">
        <v>112</v>
      </c>
      <c r="K5" s="13">
        <v>12</v>
      </c>
      <c r="L5" s="13">
        <v>11</v>
      </c>
      <c r="M5" s="13">
        <v>112</v>
      </c>
      <c r="N5" s="14">
        <f t="shared" si="0"/>
        <v>135</v>
      </c>
      <c r="O5" s="13">
        <v>1</v>
      </c>
    </row>
    <row r="6" spans="2:15" ht="12">
      <c r="B6" s="6">
        <v>2</v>
      </c>
      <c r="C6" s="6">
        <v>1982</v>
      </c>
      <c r="D6" t="s">
        <v>64</v>
      </c>
      <c r="E6" t="s">
        <v>56</v>
      </c>
      <c r="F6" t="s">
        <v>28</v>
      </c>
      <c r="G6" t="s">
        <v>11</v>
      </c>
      <c r="H6">
        <v>14</v>
      </c>
      <c r="I6">
        <v>1</v>
      </c>
      <c r="K6">
        <v>15</v>
      </c>
      <c r="N6" s="1">
        <f t="shared" si="0"/>
        <v>15</v>
      </c>
      <c r="O6" s="10">
        <v>1</v>
      </c>
    </row>
    <row r="7" spans="1:15" ht="12">
      <c r="A7" s="6">
        <v>27</v>
      </c>
      <c r="B7" s="6">
        <v>8</v>
      </c>
      <c r="C7" s="6">
        <v>1982</v>
      </c>
      <c r="D7" t="s">
        <v>50</v>
      </c>
      <c r="E7" t="s">
        <v>56</v>
      </c>
      <c r="F7" t="s">
        <v>28</v>
      </c>
      <c r="G7" t="s">
        <v>52</v>
      </c>
      <c r="H7">
        <f>15+33</f>
        <v>48</v>
      </c>
      <c r="I7">
        <f>23+16</f>
        <v>39</v>
      </c>
      <c r="J7">
        <v>20</v>
      </c>
      <c r="K7">
        <f>21+37</f>
        <v>58</v>
      </c>
      <c r="L7">
        <f>10+19</f>
        <v>29</v>
      </c>
      <c r="M7">
        <v>20</v>
      </c>
      <c r="N7" s="1">
        <f t="shared" si="0"/>
        <v>107</v>
      </c>
      <c r="O7" s="10">
        <v>1</v>
      </c>
    </row>
    <row r="8" spans="3:15" ht="12">
      <c r="C8" s="6">
        <v>1982</v>
      </c>
      <c r="D8" t="s">
        <v>50</v>
      </c>
      <c r="E8" t="s">
        <v>56</v>
      </c>
      <c r="F8" t="s">
        <v>28</v>
      </c>
      <c r="G8" t="s">
        <v>52</v>
      </c>
      <c r="H8">
        <v>22</v>
      </c>
      <c r="J8">
        <v>5</v>
      </c>
      <c r="K8">
        <v>22</v>
      </c>
      <c r="M8">
        <v>5</v>
      </c>
      <c r="N8" s="1">
        <f t="shared" si="0"/>
        <v>27</v>
      </c>
      <c r="O8" s="10">
        <v>1</v>
      </c>
    </row>
    <row r="9" spans="1:15" ht="12">
      <c r="A9" s="6">
        <v>2</v>
      </c>
      <c r="B9" s="6">
        <v>6</v>
      </c>
      <c r="C9" s="6">
        <v>1982</v>
      </c>
      <c r="D9" t="s">
        <v>57</v>
      </c>
      <c r="E9" t="s">
        <v>56</v>
      </c>
      <c r="F9" t="s">
        <v>28</v>
      </c>
      <c r="G9" t="s">
        <v>59</v>
      </c>
      <c r="H9">
        <v>1</v>
      </c>
      <c r="J9">
        <v>11</v>
      </c>
      <c r="K9">
        <v>1</v>
      </c>
      <c r="M9">
        <v>11</v>
      </c>
      <c r="N9" s="1">
        <f t="shared" si="0"/>
        <v>12</v>
      </c>
      <c r="O9" s="10">
        <v>1</v>
      </c>
    </row>
    <row r="10" spans="2:15" ht="12">
      <c r="B10" s="6">
        <v>8</v>
      </c>
      <c r="C10" s="6">
        <v>1982</v>
      </c>
      <c r="D10" t="s">
        <v>60</v>
      </c>
      <c r="E10" t="s">
        <v>56</v>
      </c>
      <c r="F10" t="s">
        <v>28</v>
      </c>
      <c r="G10" t="s">
        <v>52</v>
      </c>
      <c r="H10">
        <v>12</v>
      </c>
      <c r="J10">
        <v>3</v>
      </c>
      <c r="K10">
        <v>11</v>
      </c>
      <c r="L10">
        <v>1</v>
      </c>
      <c r="M10">
        <v>3</v>
      </c>
      <c r="N10" s="1">
        <f t="shared" si="0"/>
        <v>15</v>
      </c>
      <c r="O10" s="10">
        <v>1</v>
      </c>
    </row>
    <row r="11" spans="1:15" ht="12">
      <c r="A11" s="6">
        <v>21</v>
      </c>
      <c r="B11" s="6">
        <v>8</v>
      </c>
      <c r="C11" s="6">
        <v>1982</v>
      </c>
      <c r="D11" t="s">
        <v>55</v>
      </c>
      <c r="E11" t="s">
        <v>56</v>
      </c>
      <c r="F11" t="s">
        <v>28</v>
      </c>
      <c r="G11" t="s">
        <v>58</v>
      </c>
      <c r="H11">
        <v>10</v>
      </c>
      <c r="K11">
        <v>10</v>
      </c>
      <c r="N11" s="1">
        <f t="shared" si="0"/>
        <v>10</v>
      </c>
      <c r="O11" s="10">
        <v>1</v>
      </c>
    </row>
    <row r="12" spans="3:15" ht="12">
      <c r="C12" s="6">
        <v>1982</v>
      </c>
      <c r="D12" s="6" t="s">
        <v>70</v>
      </c>
      <c r="E12" s="6" t="s">
        <v>56</v>
      </c>
      <c r="F12" t="s">
        <v>28</v>
      </c>
      <c r="G12" s="6" t="s">
        <v>71</v>
      </c>
      <c r="H12" s="11">
        <v>4</v>
      </c>
      <c r="I12" s="11">
        <v>1</v>
      </c>
      <c r="J12" s="11"/>
      <c r="K12" s="11">
        <v>5</v>
      </c>
      <c r="L12" s="11"/>
      <c r="M12" s="11"/>
      <c r="N12" s="12">
        <f t="shared" si="0"/>
        <v>5</v>
      </c>
      <c r="O12" s="11">
        <v>2</v>
      </c>
    </row>
    <row r="13" spans="2:15" ht="12">
      <c r="B13" s="6">
        <v>7</v>
      </c>
      <c r="C13" s="6">
        <v>1982</v>
      </c>
      <c r="D13" t="s">
        <v>63</v>
      </c>
      <c r="E13" t="s">
        <v>56</v>
      </c>
      <c r="F13" t="s">
        <v>28</v>
      </c>
      <c r="G13" t="s">
        <v>11</v>
      </c>
      <c r="H13">
        <v>5</v>
      </c>
      <c r="K13">
        <v>1</v>
      </c>
      <c r="M13">
        <v>4</v>
      </c>
      <c r="N13" s="1">
        <f t="shared" si="0"/>
        <v>5</v>
      </c>
      <c r="O13" s="10">
        <v>1</v>
      </c>
    </row>
    <row r="14" spans="1:15" ht="12">
      <c r="A14" s="6">
        <v>15</v>
      </c>
      <c r="B14" s="6">
        <v>7</v>
      </c>
      <c r="C14" s="6">
        <v>1982</v>
      </c>
      <c r="D14" t="s">
        <v>63</v>
      </c>
      <c r="E14" t="s">
        <v>56</v>
      </c>
      <c r="F14" t="s">
        <v>28</v>
      </c>
      <c r="G14" t="s">
        <v>11</v>
      </c>
      <c r="H14">
        <v>5</v>
      </c>
      <c r="J14">
        <v>18</v>
      </c>
      <c r="K14">
        <v>3</v>
      </c>
      <c r="M14">
        <v>23</v>
      </c>
      <c r="N14" s="1">
        <f t="shared" si="0"/>
        <v>26</v>
      </c>
      <c r="O14" s="10">
        <v>1</v>
      </c>
    </row>
    <row r="15" spans="3:15" ht="12">
      <c r="C15" s="6">
        <v>1982</v>
      </c>
      <c r="D15" t="s">
        <v>63</v>
      </c>
      <c r="E15" t="s">
        <v>56</v>
      </c>
      <c r="F15" t="s">
        <v>28</v>
      </c>
      <c r="G15" t="s">
        <v>51</v>
      </c>
      <c r="H15">
        <v>25</v>
      </c>
      <c r="I15">
        <v>2</v>
      </c>
      <c r="J15">
        <v>75</v>
      </c>
      <c r="K15">
        <v>21</v>
      </c>
      <c r="L15">
        <v>6</v>
      </c>
      <c r="M15">
        <v>75</v>
      </c>
      <c r="N15" s="1">
        <f t="shared" si="0"/>
        <v>102</v>
      </c>
      <c r="O15" s="10">
        <v>1</v>
      </c>
    </row>
    <row r="16" spans="3:15" ht="12">
      <c r="C16" s="6">
        <v>1982</v>
      </c>
      <c r="D16" s="6" t="s">
        <v>63</v>
      </c>
      <c r="E16" s="6" t="s">
        <v>56</v>
      </c>
      <c r="F16" s="6" t="s">
        <v>28</v>
      </c>
      <c r="G16" s="6" t="s">
        <v>85</v>
      </c>
      <c r="H16" s="13">
        <v>20</v>
      </c>
      <c r="I16" s="13">
        <v>3</v>
      </c>
      <c r="J16" s="11" t="s">
        <v>79</v>
      </c>
      <c r="K16" s="13">
        <v>21</v>
      </c>
      <c r="L16" s="13">
        <v>2</v>
      </c>
      <c r="M16" s="11" t="s">
        <v>79</v>
      </c>
      <c r="N16" s="14">
        <f t="shared" si="0"/>
        <v>23</v>
      </c>
      <c r="O16" s="13">
        <v>2</v>
      </c>
    </row>
    <row r="17" spans="3:15" ht="12">
      <c r="C17" s="6">
        <v>1982</v>
      </c>
      <c r="D17" s="6" t="s">
        <v>83</v>
      </c>
      <c r="E17" s="6" t="s">
        <v>56</v>
      </c>
      <c r="F17" s="6" t="s">
        <v>28</v>
      </c>
      <c r="G17" s="6" t="s">
        <v>84</v>
      </c>
      <c r="H17" s="13">
        <v>16</v>
      </c>
      <c r="I17" s="13">
        <v>5</v>
      </c>
      <c r="J17" s="13">
        <v>1</v>
      </c>
      <c r="K17" s="13">
        <v>15</v>
      </c>
      <c r="L17" s="13">
        <v>6</v>
      </c>
      <c r="M17" s="13">
        <v>1</v>
      </c>
      <c r="N17" s="14">
        <f t="shared" si="0"/>
        <v>22</v>
      </c>
      <c r="O17" s="13">
        <v>2</v>
      </c>
    </row>
    <row r="18" spans="2:15" ht="12">
      <c r="B18" s="6">
        <v>10</v>
      </c>
      <c r="C18" s="6">
        <v>1983</v>
      </c>
      <c r="D18" s="6" t="s">
        <v>63</v>
      </c>
      <c r="E18" s="6" t="s">
        <v>56</v>
      </c>
      <c r="F18" t="s">
        <v>28</v>
      </c>
      <c r="G18" s="6" t="s">
        <v>74</v>
      </c>
      <c r="H18" s="13">
        <v>2</v>
      </c>
      <c r="I18" s="13">
        <v>1</v>
      </c>
      <c r="J18" s="13">
        <v>45</v>
      </c>
      <c r="K18" s="13">
        <v>3</v>
      </c>
      <c r="L18" s="13"/>
      <c r="M18" s="13">
        <v>45</v>
      </c>
      <c r="N18" s="14">
        <f t="shared" si="0"/>
        <v>48</v>
      </c>
      <c r="O18" s="13">
        <v>2</v>
      </c>
    </row>
    <row r="19" spans="1:15" ht="12">
      <c r="A19" s="6">
        <v>22</v>
      </c>
      <c r="B19" s="6">
        <v>7</v>
      </c>
      <c r="C19" s="6">
        <v>1983</v>
      </c>
      <c r="D19" t="s">
        <v>75</v>
      </c>
      <c r="E19" s="6" t="s">
        <v>56</v>
      </c>
      <c r="F19" t="s">
        <v>28</v>
      </c>
      <c r="G19" s="6" t="s">
        <v>11</v>
      </c>
      <c r="H19" s="13"/>
      <c r="I19" s="13"/>
      <c r="J19" s="13">
        <v>7</v>
      </c>
      <c r="K19" s="13"/>
      <c r="L19" s="13"/>
      <c r="M19" s="13">
        <v>7</v>
      </c>
      <c r="N19" s="14">
        <f t="shared" si="0"/>
        <v>7</v>
      </c>
      <c r="O19" s="13">
        <v>2</v>
      </c>
    </row>
    <row r="20" spans="2:15" ht="12">
      <c r="B20" s="6">
        <v>4</v>
      </c>
      <c r="C20" s="6">
        <v>1981</v>
      </c>
      <c r="D20" t="s">
        <v>41</v>
      </c>
      <c r="E20" t="s">
        <v>42</v>
      </c>
      <c r="F20" t="s">
        <v>28</v>
      </c>
      <c r="G20" t="s">
        <v>43</v>
      </c>
      <c r="J20" s="10">
        <v>47</v>
      </c>
      <c r="M20" s="10">
        <v>47</v>
      </c>
      <c r="N20" s="1">
        <f t="shared" si="0"/>
        <v>47</v>
      </c>
      <c r="O20" s="10">
        <v>2</v>
      </c>
    </row>
    <row r="21" spans="1:15" ht="12">
      <c r="A21" s="6">
        <v>20</v>
      </c>
      <c r="B21" s="6">
        <v>9</v>
      </c>
      <c r="C21" s="6">
        <v>1981</v>
      </c>
      <c r="D21" t="s">
        <v>34</v>
      </c>
      <c r="E21" t="s">
        <v>42</v>
      </c>
      <c r="F21" t="s">
        <v>28</v>
      </c>
      <c r="G21" t="s">
        <v>11</v>
      </c>
      <c r="H21">
        <f>N21-(I21+J21)</f>
        <v>46</v>
      </c>
      <c r="I21">
        <v>5</v>
      </c>
      <c r="J21">
        <v>27</v>
      </c>
      <c r="K21">
        <v>39</v>
      </c>
      <c r="L21">
        <v>8</v>
      </c>
      <c r="M21">
        <v>31</v>
      </c>
      <c r="N21" s="1">
        <f t="shared" si="0"/>
        <v>78</v>
      </c>
      <c r="O21">
        <v>1</v>
      </c>
    </row>
    <row r="22" spans="1:15" ht="12">
      <c r="A22" s="6">
        <v>10</v>
      </c>
      <c r="B22" s="6">
        <v>2</v>
      </c>
      <c r="C22" s="6">
        <v>1982</v>
      </c>
      <c r="D22" s="6" t="s">
        <v>69</v>
      </c>
      <c r="E22" s="6" t="s">
        <v>42</v>
      </c>
      <c r="F22" t="s">
        <v>28</v>
      </c>
      <c r="G22" s="6" t="s">
        <v>11</v>
      </c>
      <c r="H22" s="11">
        <v>2</v>
      </c>
      <c r="I22" s="11"/>
      <c r="J22" s="11">
        <v>36</v>
      </c>
      <c r="K22" s="11">
        <v>2</v>
      </c>
      <c r="L22" s="11"/>
      <c r="M22" s="11">
        <v>36</v>
      </c>
      <c r="N22" s="12">
        <f t="shared" si="0"/>
        <v>38</v>
      </c>
      <c r="O22" s="11">
        <v>2</v>
      </c>
    </row>
    <row r="23" spans="2:15" ht="12">
      <c r="B23" s="6">
        <v>6</v>
      </c>
      <c r="C23" s="6">
        <v>1982</v>
      </c>
      <c r="D23" s="6" t="s">
        <v>72</v>
      </c>
      <c r="E23" s="6" t="s">
        <v>42</v>
      </c>
      <c r="F23" t="s">
        <v>28</v>
      </c>
      <c r="G23" s="6" t="s">
        <v>11</v>
      </c>
      <c r="H23" s="11">
        <v>2</v>
      </c>
      <c r="I23" s="11"/>
      <c r="J23" s="11">
        <v>70</v>
      </c>
      <c r="K23" s="11">
        <v>2</v>
      </c>
      <c r="L23" s="11"/>
      <c r="M23" s="11">
        <v>70</v>
      </c>
      <c r="N23" s="12">
        <f t="shared" si="0"/>
        <v>72</v>
      </c>
      <c r="O23" s="11">
        <v>2</v>
      </c>
    </row>
    <row r="24" spans="2:15" ht="12">
      <c r="B24" s="6">
        <v>4</v>
      </c>
      <c r="C24" s="6">
        <v>1982</v>
      </c>
      <c r="D24" s="6" t="s">
        <v>86</v>
      </c>
      <c r="E24" s="6" t="s">
        <v>42</v>
      </c>
      <c r="F24" s="6" t="s">
        <v>28</v>
      </c>
      <c r="G24" s="6" t="s">
        <v>87</v>
      </c>
      <c r="H24" s="13">
        <v>8</v>
      </c>
      <c r="I24" s="13"/>
      <c r="J24" s="13">
        <v>1</v>
      </c>
      <c r="K24" s="13">
        <v>8</v>
      </c>
      <c r="L24" s="13"/>
      <c r="M24" s="13">
        <v>1</v>
      </c>
      <c r="N24" s="14">
        <f t="shared" si="0"/>
        <v>9</v>
      </c>
      <c r="O24" s="13">
        <v>1</v>
      </c>
    </row>
    <row r="25" spans="1:15" ht="12">
      <c r="A25" s="6">
        <v>20</v>
      </c>
      <c r="B25" s="6">
        <v>9</v>
      </c>
      <c r="C25" s="6">
        <v>1982</v>
      </c>
      <c r="D25" t="s">
        <v>65</v>
      </c>
      <c r="E25" t="s">
        <v>42</v>
      </c>
      <c r="F25" t="s">
        <v>28</v>
      </c>
      <c r="G25" t="s">
        <v>11</v>
      </c>
      <c r="H25">
        <v>3</v>
      </c>
      <c r="I25">
        <v>2</v>
      </c>
      <c r="J25">
        <v>7</v>
      </c>
      <c r="K25">
        <v>2</v>
      </c>
      <c r="L25">
        <v>3</v>
      </c>
      <c r="M25">
        <v>7</v>
      </c>
      <c r="N25" s="1">
        <f t="shared" si="0"/>
        <v>12</v>
      </c>
      <c r="O25" s="10">
        <v>1</v>
      </c>
    </row>
    <row r="26" spans="1:15" ht="12">
      <c r="A26" s="6">
        <v>28</v>
      </c>
      <c r="B26" s="6">
        <v>2</v>
      </c>
      <c r="C26" s="6">
        <v>1982</v>
      </c>
      <c r="E26" s="6" t="s">
        <v>42</v>
      </c>
      <c r="F26" s="6" t="s">
        <v>28</v>
      </c>
      <c r="G26" s="6" t="s">
        <v>87</v>
      </c>
      <c r="H26" s="13">
        <v>1</v>
      </c>
      <c r="I26" s="13"/>
      <c r="J26" s="13">
        <v>15</v>
      </c>
      <c r="K26" s="13">
        <v>1</v>
      </c>
      <c r="L26" s="13"/>
      <c r="M26" s="13">
        <v>15</v>
      </c>
      <c r="N26" s="14">
        <f t="shared" si="0"/>
        <v>16</v>
      </c>
      <c r="O26" s="13">
        <v>2</v>
      </c>
    </row>
    <row r="27" spans="2:15" ht="12">
      <c r="B27" s="6">
        <v>8</v>
      </c>
      <c r="C27" s="6">
        <v>1982</v>
      </c>
      <c r="E27" t="s">
        <v>42</v>
      </c>
      <c r="F27" t="s">
        <v>28</v>
      </c>
      <c r="G27" t="s">
        <v>11</v>
      </c>
      <c r="H27">
        <v>2</v>
      </c>
      <c r="I27">
        <v>2</v>
      </c>
      <c r="J27">
        <v>4</v>
      </c>
      <c r="K27">
        <v>2</v>
      </c>
      <c r="L27">
        <v>2</v>
      </c>
      <c r="M27">
        <v>4</v>
      </c>
      <c r="N27" s="1">
        <f t="shared" si="0"/>
        <v>8</v>
      </c>
      <c r="O27" s="10">
        <v>2</v>
      </c>
    </row>
    <row r="28" spans="3:15" ht="12">
      <c r="C28" s="6">
        <v>1982</v>
      </c>
      <c r="D28" s="6"/>
      <c r="E28" s="6" t="s">
        <v>42</v>
      </c>
      <c r="F28" t="s">
        <v>28</v>
      </c>
      <c r="G28" s="6" t="s">
        <v>11</v>
      </c>
      <c r="H28" s="11"/>
      <c r="I28" s="11"/>
      <c r="J28" s="11">
        <v>7</v>
      </c>
      <c r="K28" s="11"/>
      <c r="L28" s="11"/>
      <c r="M28" s="11">
        <v>7</v>
      </c>
      <c r="N28" s="12">
        <f t="shared" si="0"/>
        <v>7</v>
      </c>
      <c r="O28" s="11">
        <v>2</v>
      </c>
    </row>
    <row r="29" spans="3:15" ht="12">
      <c r="C29" s="6">
        <v>1982</v>
      </c>
      <c r="D29" s="6"/>
      <c r="E29" s="6" t="s">
        <v>42</v>
      </c>
      <c r="F29" t="s">
        <v>28</v>
      </c>
      <c r="G29" s="6" t="s">
        <v>11</v>
      </c>
      <c r="H29" s="13">
        <v>2</v>
      </c>
      <c r="I29" s="13"/>
      <c r="J29" s="13">
        <v>8</v>
      </c>
      <c r="K29" s="13">
        <v>2</v>
      </c>
      <c r="L29" s="13"/>
      <c r="M29" s="13">
        <v>8</v>
      </c>
      <c r="N29" s="14">
        <f t="shared" si="0"/>
        <v>10</v>
      </c>
      <c r="O29" s="13">
        <v>3</v>
      </c>
    </row>
    <row r="30" spans="3:15" ht="12">
      <c r="C30" s="6">
        <v>1983</v>
      </c>
      <c r="D30" s="6" t="s">
        <v>91</v>
      </c>
      <c r="E30" s="6" t="s">
        <v>42</v>
      </c>
      <c r="F30" s="6" t="s">
        <v>28</v>
      </c>
      <c r="G30" s="6" t="s">
        <v>93</v>
      </c>
      <c r="H30" s="11">
        <v>2</v>
      </c>
      <c r="I30" s="11"/>
      <c r="J30" s="11">
        <v>7</v>
      </c>
      <c r="K30" s="11">
        <v>2</v>
      </c>
      <c r="L30" s="11"/>
      <c r="M30" s="11">
        <v>7</v>
      </c>
      <c r="N30" s="12">
        <f t="shared" si="0"/>
        <v>9</v>
      </c>
      <c r="O30" s="11" t="s">
        <v>79</v>
      </c>
    </row>
    <row r="31" spans="2:15" ht="12">
      <c r="B31" s="6">
        <v>1</v>
      </c>
      <c r="C31" s="6">
        <v>1981</v>
      </c>
      <c r="D31" t="s">
        <v>36</v>
      </c>
      <c r="E31" t="s">
        <v>30</v>
      </c>
      <c r="F31" t="s">
        <v>28</v>
      </c>
      <c r="G31" t="s">
        <v>38</v>
      </c>
      <c r="H31">
        <v>17</v>
      </c>
      <c r="I31">
        <v>9</v>
      </c>
      <c r="J31" s="10">
        <v>1</v>
      </c>
      <c r="K31" s="10">
        <v>16</v>
      </c>
      <c r="L31" s="10">
        <v>10</v>
      </c>
      <c r="M31" s="10">
        <v>1</v>
      </c>
      <c r="N31" s="1">
        <f t="shared" si="0"/>
        <v>27</v>
      </c>
      <c r="O31" s="10">
        <v>1</v>
      </c>
    </row>
    <row r="32" spans="1:15" ht="12">
      <c r="A32" s="6">
        <v>15</v>
      </c>
      <c r="B32" s="6">
        <v>1</v>
      </c>
      <c r="C32" s="6">
        <v>1981</v>
      </c>
      <c r="D32" t="s">
        <v>37</v>
      </c>
      <c r="E32" t="s">
        <v>30</v>
      </c>
      <c r="F32" t="s">
        <v>28</v>
      </c>
      <c r="G32" t="s">
        <v>11</v>
      </c>
      <c r="H32">
        <v>8</v>
      </c>
      <c r="I32">
        <v>0</v>
      </c>
      <c r="J32" s="10">
        <v>1</v>
      </c>
      <c r="K32" s="10">
        <v>6</v>
      </c>
      <c r="L32" s="10">
        <v>2</v>
      </c>
      <c r="M32" s="10">
        <v>1</v>
      </c>
      <c r="N32" s="1">
        <f t="shared" si="0"/>
        <v>9</v>
      </c>
      <c r="O32" s="10">
        <v>1</v>
      </c>
    </row>
    <row r="33" spans="3:15" ht="12">
      <c r="C33" s="6">
        <v>1981</v>
      </c>
      <c r="D33" t="s">
        <v>29</v>
      </c>
      <c r="E33" t="s">
        <v>30</v>
      </c>
      <c r="F33" t="s">
        <v>28</v>
      </c>
      <c r="G33" t="s">
        <v>11</v>
      </c>
      <c r="H33">
        <v>4</v>
      </c>
      <c r="I33">
        <v>2</v>
      </c>
      <c r="J33">
        <v>1</v>
      </c>
      <c r="K33">
        <v>4</v>
      </c>
      <c r="L33">
        <v>2</v>
      </c>
      <c r="M33">
        <v>1</v>
      </c>
      <c r="N33" s="1">
        <f t="shared" si="0"/>
        <v>7</v>
      </c>
      <c r="O33">
        <v>1</v>
      </c>
    </row>
    <row r="34" spans="1:15" ht="12">
      <c r="A34" s="6">
        <v>16</v>
      </c>
      <c r="B34" s="6">
        <v>1</v>
      </c>
      <c r="C34" s="6">
        <v>1981</v>
      </c>
      <c r="D34" t="s">
        <v>44</v>
      </c>
      <c r="E34" t="s">
        <v>30</v>
      </c>
      <c r="F34" t="s">
        <v>28</v>
      </c>
      <c r="G34" t="s">
        <v>51</v>
      </c>
      <c r="H34">
        <v>9</v>
      </c>
      <c r="J34" s="10">
        <v>168</v>
      </c>
      <c r="K34">
        <v>7</v>
      </c>
      <c r="L34">
        <v>2</v>
      </c>
      <c r="M34" s="10">
        <v>168</v>
      </c>
      <c r="N34" s="1">
        <f t="shared" si="0"/>
        <v>177</v>
      </c>
      <c r="O34" s="10">
        <v>2</v>
      </c>
    </row>
    <row r="35" spans="2:15" ht="12">
      <c r="B35" s="6">
        <v>12</v>
      </c>
      <c r="C35" s="6">
        <v>1981</v>
      </c>
      <c r="D35" t="s">
        <v>40</v>
      </c>
      <c r="E35" t="s">
        <v>30</v>
      </c>
      <c r="F35" t="s">
        <v>28</v>
      </c>
      <c r="G35" t="s">
        <v>11</v>
      </c>
      <c r="H35">
        <v>2</v>
      </c>
      <c r="I35">
        <v>8</v>
      </c>
      <c r="J35" s="10">
        <v>2</v>
      </c>
      <c r="L35">
        <v>2</v>
      </c>
      <c r="M35" s="10">
        <v>10</v>
      </c>
      <c r="N35" s="1">
        <f aca="true" t="shared" si="1" ref="N35:N60">SUM(K35:M35)</f>
        <v>12</v>
      </c>
      <c r="O35" s="10">
        <v>2</v>
      </c>
    </row>
    <row r="36" spans="3:15" ht="12">
      <c r="C36" s="6">
        <v>1981</v>
      </c>
      <c r="D36" t="s">
        <v>31</v>
      </c>
      <c r="E36" t="s">
        <v>30</v>
      </c>
      <c r="F36" t="s">
        <v>28</v>
      </c>
      <c r="G36" t="s">
        <v>11</v>
      </c>
      <c r="H36">
        <v>1</v>
      </c>
      <c r="J36">
        <v>4</v>
      </c>
      <c r="K36">
        <v>2</v>
      </c>
      <c r="M36">
        <v>3</v>
      </c>
      <c r="N36" s="1">
        <f t="shared" si="1"/>
        <v>5</v>
      </c>
      <c r="O36">
        <v>1</v>
      </c>
    </row>
    <row r="37" spans="1:15" ht="12">
      <c r="A37" s="6">
        <v>15</v>
      </c>
      <c r="B37" s="6">
        <v>9</v>
      </c>
      <c r="C37" s="6">
        <v>1981</v>
      </c>
      <c r="D37" t="s">
        <v>35</v>
      </c>
      <c r="E37" t="s">
        <v>30</v>
      </c>
      <c r="F37" t="s">
        <v>28</v>
      </c>
      <c r="G37" t="s">
        <v>11</v>
      </c>
      <c r="H37">
        <v>8</v>
      </c>
      <c r="I37">
        <v>1</v>
      </c>
      <c r="J37" s="10">
        <v>46</v>
      </c>
      <c r="K37" s="10">
        <v>6</v>
      </c>
      <c r="L37" s="10">
        <v>3</v>
      </c>
      <c r="M37" s="10">
        <v>46</v>
      </c>
      <c r="N37" s="1">
        <f t="shared" si="1"/>
        <v>55</v>
      </c>
      <c r="O37" s="10">
        <v>1</v>
      </c>
    </row>
    <row r="38" spans="1:15" ht="12">
      <c r="A38" s="6">
        <v>25</v>
      </c>
      <c r="B38" s="6">
        <v>3</v>
      </c>
      <c r="C38" s="6">
        <v>1981</v>
      </c>
      <c r="D38" t="s">
        <v>45</v>
      </c>
      <c r="E38" t="s">
        <v>30</v>
      </c>
      <c r="F38" t="s">
        <v>28</v>
      </c>
      <c r="G38" t="s">
        <v>11</v>
      </c>
      <c r="H38">
        <v>9</v>
      </c>
      <c r="I38">
        <v>9</v>
      </c>
      <c r="K38">
        <v>10</v>
      </c>
      <c r="L38">
        <v>8</v>
      </c>
      <c r="N38" s="1">
        <f t="shared" si="1"/>
        <v>18</v>
      </c>
      <c r="O38" s="10">
        <v>2</v>
      </c>
    </row>
    <row r="39" spans="3:15" ht="12">
      <c r="C39" s="6">
        <v>1982</v>
      </c>
      <c r="D39" s="6" t="s">
        <v>90</v>
      </c>
      <c r="E39" s="6" t="s">
        <v>30</v>
      </c>
      <c r="F39" s="6" t="s">
        <v>28</v>
      </c>
      <c r="G39" s="6" t="s">
        <v>93</v>
      </c>
      <c r="H39" s="13">
        <v>9</v>
      </c>
      <c r="I39" s="11"/>
      <c r="J39" s="11"/>
      <c r="K39" s="11">
        <v>6</v>
      </c>
      <c r="L39" s="11">
        <v>3</v>
      </c>
      <c r="M39" s="11"/>
      <c r="N39" s="12">
        <f t="shared" si="1"/>
        <v>9</v>
      </c>
      <c r="O39" s="11" t="s">
        <v>79</v>
      </c>
    </row>
    <row r="40" spans="2:15" ht="12">
      <c r="B40" s="6">
        <v>5</v>
      </c>
      <c r="C40" s="6">
        <v>1982</v>
      </c>
      <c r="D40" t="s">
        <v>53</v>
      </c>
      <c r="E40" t="s">
        <v>30</v>
      </c>
      <c r="F40" t="s">
        <v>28</v>
      </c>
      <c r="G40" t="s">
        <v>11</v>
      </c>
      <c r="J40">
        <v>102</v>
      </c>
      <c r="M40">
        <v>102</v>
      </c>
      <c r="N40" s="1">
        <f t="shared" si="1"/>
        <v>102</v>
      </c>
      <c r="O40" s="10">
        <v>1</v>
      </c>
    </row>
    <row r="41" spans="1:15" ht="12">
      <c r="A41" s="6">
        <v>10</v>
      </c>
      <c r="B41" s="6">
        <v>5</v>
      </c>
      <c r="C41" s="6">
        <v>1982</v>
      </c>
      <c r="D41" s="6" t="s">
        <v>88</v>
      </c>
      <c r="E41" s="6" t="s">
        <v>30</v>
      </c>
      <c r="F41" s="6" t="s">
        <v>28</v>
      </c>
      <c r="G41" s="6" t="s">
        <v>87</v>
      </c>
      <c r="H41" s="13">
        <v>17</v>
      </c>
      <c r="I41" s="13">
        <v>4</v>
      </c>
      <c r="J41" s="13">
        <v>2</v>
      </c>
      <c r="K41" s="13">
        <v>20</v>
      </c>
      <c r="L41" s="13">
        <v>1</v>
      </c>
      <c r="M41" s="13">
        <v>2</v>
      </c>
      <c r="N41" s="14">
        <f t="shared" si="1"/>
        <v>23</v>
      </c>
      <c r="O41" s="13">
        <v>2</v>
      </c>
    </row>
    <row r="42" spans="2:15" ht="12">
      <c r="B42" s="6">
        <v>6</v>
      </c>
      <c r="C42" s="6">
        <v>1982</v>
      </c>
      <c r="D42" t="s">
        <v>61</v>
      </c>
      <c r="E42" t="s">
        <v>30</v>
      </c>
      <c r="F42" t="s">
        <v>28</v>
      </c>
      <c r="G42" t="s">
        <v>62</v>
      </c>
      <c r="H42">
        <v>33</v>
      </c>
      <c r="I42">
        <v>1</v>
      </c>
      <c r="K42">
        <v>28</v>
      </c>
      <c r="L42">
        <v>6</v>
      </c>
      <c r="N42" s="1">
        <f t="shared" si="1"/>
        <v>34</v>
      </c>
      <c r="O42" s="10">
        <v>1</v>
      </c>
    </row>
    <row r="43" spans="1:15" ht="12">
      <c r="A43" s="6">
        <v>20</v>
      </c>
      <c r="B43" s="6">
        <v>10</v>
      </c>
      <c r="C43" s="6">
        <v>1982</v>
      </c>
      <c r="D43" s="6" t="s">
        <v>40</v>
      </c>
      <c r="E43" s="6" t="s">
        <v>30</v>
      </c>
      <c r="F43" t="s">
        <v>28</v>
      </c>
      <c r="G43" s="6" t="s">
        <v>11</v>
      </c>
      <c r="H43" s="11">
        <v>1</v>
      </c>
      <c r="I43" s="11"/>
      <c r="J43" s="11">
        <v>151</v>
      </c>
      <c r="K43" s="11">
        <v>1</v>
      </c>
      <c r="L43" s="11"/>
      <c r="M43" s="11">
        <v>151</v>
      </c>
      <c r="N43" s="12">
        <f t="shared" si="1"/>
        <v>152</v>
      </c>
      <c r="O43" s="11">
        <v>2</v>
      </c>
    </row>
    <row r="44" spans="1:15" ht="12">
      <c r="A44" s="6">
        <v>14</v>
      </c>
      <c r="B44" s="6">
        <v>3</v>
      </c>
      <c r="C44" s="6">
        <v>1983</v>
      </c>
      <c r="D44" s="6" t="s">
        <v>77</v>
      </c>
      <c r="E44" s="6" t="s">
        <v>30</v>
      </c>
      <c r="F44" t="s">
        <v>28</v>
      </c>
      <c r="G44" s="6" t="s">
        <v>74</v>
      </c>
      <c r="H44" s="13">
        <v>10</v>
      </c>
      <c r="I44" s="13">
        <v>1</v>
      </c>
      <c r="J44" s="13">
        <v>19</v>
      </c>
      <c r="K44" s="13">
        <v>7</v>
      </c>
      <c r="L44" s="13">
        <v>4</v>
      </c>
      <c r="M44" s="13">
        <v>19</v>
      </c>
      <c r="N44" s="14">
        <f t="shared" si="1"/>
        <v>30</v>
      </c>
      <c r="O44" s="13">
        <v>2</v>
      </c>
    </row>
    <row r="45" spans="1:15" ht="12">
      <c r="A45" s="6">
        <v>18</v>
      </c>
      <c r="B45" s="6">
        <v>9</v>
      </c>
      <c r="C45" s="6">
        <v>1982</v>
      </c>
      <c r="D45" t="s">
        <v>46</v>
      </c>
      <c r="E45" t="s">
        <v>47</v>
      </c>
      <c r="F45" t="s">
        <v>28</v>
      </c>
      <c r="G45" t="s">
        <v>11</v>
      </c>
      <c r="H45">
        <v>1</v>
      </c>
      <c r="J45">
        <v>4</v>
      </c>
      <c r="K45">
        <v>1</v>
      </c>
      <c r="L45">
        <v>1</v>
      </c>
      <c r="M45">
        <v>3</v>
      </c>
      <c r="N45" s="1">
        <f t="shared" si="1"/>
        <v>5</v>
      </c>
      <c r="O45" s="10">
        <v>1</v>
      </c>
    </row>
    <row r="46" spans="2:15" ht="12">
      <c r="B46" s="6">
        <v>3</v>
      </c>
      <c r="C46" s="6">
        <v>1983</v>
      </c>
      <c r="D46" s="6" t="s">
        <v>76</v>
      </c>
      <c r="E46" s="6" t="s">
        <v>47</v>
      </c>
      <c r="F46" t="s">
        <v>28</v>
      </c>
      <c r="G46" s="6" t="s">
        <v>11</v>
      </c>
      <c r="H46" s="13">
        <v>3</v>
      </c>
      <c r="I46" s="13">
        <v>1</v>
      </c>
      <c r="J46" s="13">
        <v>2</v>
      </c>
      <c r="K46" s="13">
        <v>4</v>
      </c>
      <c r="L46" s="13"/>
      <c r="M46" s="13">
        <v>2</v>
      </c>
      <c r="N46" s="14">
        <f t="shared" si="1"/>
        <v>6</v>
      </c>
      <c r="O46" s="13">
        <v>2</v>
      </c>
    </row>
    <row r="47" spans="3:15" ht="12">
      <c r="C47" s="6" t="s">
        <v>79</v>
      </c>
      <c r="D47" s="6" t="s">
        <v>48</v>
      </c>
      <c r="E47" s="6" t="s">
        <v>80</v>
      </c>
      <c r="F47" s="6" t="s">
        <v>28</v>
      </c>
      <c r="G47" s="6" t="s">
        <v>11</v>
      </c>
      <c r="H47" s="13"/>
      <c r="I47" s="13"/>
      <c r="J47" s="13">
        <v>25</v>
      </c>
      <c r="K47" s="13"/>
      <c r="L47" s="13"/>
      <c r="M47" s="13">
        <v>25</v>
      </c>
      <c r="N47" s="14">
        <f t="shared" si="1"/>
        <v>25</v>
      </c>
      <c r="O47" s="13">
        <v>2</v>
      </c>
    </row>
    <row r="48" spans="1:15" ht="12">
      <c r="A48" s="6">
        <v>14</v>
      </c>
      <c r="B48" s="6">
        <v>3</v>
      </c>
      <c r="C48" s="6">
        <v>1982</v>
      </c>
      <c r="D48" t="s">
        <v>48</v>
      </c>
      <c r="E48" t="s">
        <v>49</v>
      </c>
      <c r="F48" t="s">
        <v>28</v>
      </c>
      <c r="G48" t="s">
        <v>19</v>
      </c>
      <c r="H48">
        <v>2</v>
      </c>
      <c r="I48">
        <v>3</v>
      </c>
      <c r="K48">
        <v>4</v>
      </c>
      <c r="L48">
        <v>1</v>
      </c>
      <c r="N48" s="1">
        <f t="shared" si="1"/>
        <v>5</v>
      </c>
      <c r="O48" s="10">
        <v>1</v>
      </c>
    </row>
    <row r="49" spans="3:15" ht="12">
      <c r="C49" s="6">
        <v>1980</v>
      </c>
      <c r="D49" t="s">
        <v>26</v>
      </c>
      <c r="E49" t="s">
        <v>27</v>
      </c>
      <c r="F49" t="s">
        <v>28</v>
      </c>
      <c r="G49" t="s">
        <v>11</v>
      </c>
      <c r="J49">
        <v>6</v>
      </c>
      <c r="M49">
        <v>6</v>
      </c>
      <c r="N49" s="1">
        <f t="shared" si="1"/>
        <v>6</v>
      </c>
      <c r="O49">
        <v>1</v>
      </c>
    </row>
    <row r="50" spans="2:15" ht="12">
      <c r="B50" s="6">
        <v>11</v>
      </c>
      <c r="C50" s="6">
        <v>1981</v>
      </c>
      <c r="D50" t="s">
        <v>39</v>
      </c>
      <c r="E50" t="s">
        <v>27</v>
      </c>
      <c r="F50" t="s">
        <v>28</v>
      </c>
      <c r="G50" t="s">
        <v>51</v>
      </c>
      <c r="J50" s="10">
        <v>6</v>
      </c>
      <c r="M50" s="10">
        <v>6</v>
      </c>
      <c r="N50" s="1">
        <f t="shared" si="1"/>
        <v>6</v>
      </c>
      <c r="O50" s="10">
        <v>2</v>
      </c>
    </row>
    <row r="51" spans="2:15" ht="12">
      <c r="B51" s="6">
        <v>3</v>
      </c>
      <c r="C51" s="6">
        <v>1982</v>
      </c>
      <c r="D51" s="6" t="s">
        <v>89</v>
      </c>
      <c r="E51" s="6" t="s">
        <v>27</v>
      </c>
      <c r="F51" s="6" t="s">
        <v>28</v>
      </c>
      <c r="G51" s="6" t="s">
        <v>92</v>
      </c>
      <c r="H51" s="13"/>
      <c r="I51" s="11"/>
      <c r="J51" s="11" t="s">
        <v>79</v>
      </c>
      <c r="K51" s="11"/>
      <c r="L51" s="11"/>
      <c r="M51" s="11" t="s">
        <v>79</v>
      </c>
      <c r="N51" s="12">
        <f t="shared" si="1"/>
        <v>0</v>
      </c>
      <c r="O51" s="11" t="s">
        <v>79</v>
      </c>
    </row>
    <row r="52" spans="2:15" ht="12">
      <c r="B52" s="6">
        <v>2</v>
      </c>
      <c r="C52" s="6">
        <v>1982</v>
      </c>
      <c r="D52" t="s">
        <v>39</v>
      </c>
      <c r="E52" t="s">
        <v>27</v>
      </c>
      <c r="F52" t="s">
        <v>28</v>
      </c>
      <c r="G52" t="s">
        <v>11</v>
      </c>
      <c r="I52">
        <v>2</v>
      </c>
      <c r="J52">
        <v>5</v>
      </c>
      <c r="K52">
        <v>1</v>
      </c>
      <c r="L52">
        <v>1</v>
      </c>
      <c r="M52">
        <v>5</v>
      </c>
      <c r="N52" s="1">
        <f t="shared" si="1"/>
        <v>7</v>
      </c>
      <c r="O52" s="10">
        <v>1</v>
      </c>
    </row>
    <row r="53" spans="2:15" ht="12">
      <c r="B53" s="6">
        <v>3</v>
      </c>
      <c r="C53" s="6">
        <v>1982</v>
      </c>
      <c r="D53" t="s">
        <v>39</v>
      </c>
      <c r="E53" t="s">
        <v>27</v>
      </c>
      <c r="F53" t="s">
        <v>28</v>
      </c>
      <c r="G53" t="s">
        <v>54</v>
      </c>
      <c r="H53">
        <v>4</v>
      </c>
      <c r="I53">
        <v>2</v>
      </c>
      <c r="K53">
        <v>2</v>
      </c>
      <c r="L53">
        <v>4</v>
      </c>
      <c r="N53" s="1">
        <f t="shared" si="1"/>
        <v>6</v>
      </c>
      <c r="O53" s="10">
        <v>1</v>
      </c>
    </row>
    <row r="54" spans="3:15" ht="12">
      <c r="C54" s="6">
        <v>1982</v>
      </c>
      <c r="D54" t="s">
        <v>39</v>
      </c>
      <c r="E54" t="s">
        <v>27</v>
      </c>
      <c r="F54" t="s">
        <v>28</v>
      </c>
      <c r="G54" t="s">
        <v>51</v>
      </c>
      <c r="J54">
        <v>17</v>
      </c>
      <c r="M54">
        <v>17</v>
      </c>
      <c r="N54" s="1">
        <f t="shared" si="1"/>
        <v>17</v>
      </c>
      <c r="O54" s="10">
        <v>1</v>
      </c>
    </row>
    <row r="55" spans="1:15" ht="12">
      <c r="A55" s="6">
        <v>2</v>
      </c>
      <c r="B55" s="6">
        <v>6</v>
      </c>
      <c r="C55" s="6">
        <v>1982</v>
      </c>
      <c r="D55" t="s">
        <v>66</v>
      </c>
      <c r="E55" t="s">
        <v>67</v>
      </c>
      <c r="F55" t="s">
        <v>28</v>
      </c>
      <c r="G55" t="s">
        <v>11</v>
      </c>
      <c r="H55">
        <v>2</v>
      </c>
      <c r="I55">
        <v>1</v>
      </c>
      <c r="J55">
        <v>62</v>
      </c>
      <c r="K55">
        <v>3</v>
      </c>
      <c r="M55">
        <v>62</v>
      </c>
      <c r="N55" s="1">
        <f t="shared" si="1"/>
        <v>65</v>
      </c>
      <c r="O55" s="10">
        <v>2</v>
      </c>
    </row>
    <row r="56" spans="1:15" ht="12">
      <c r="A56" s="6">
        <v>20</v>
      </c>
      <c r="B56" s="6">
        <v>1</v>
      </c>
      <c r="C56" s="6">
        <v>1982</v>
      </c>
      <c r="D56" s="6"/>
      <c r="E56" t="s">
        <v>67</v>
      </c>
      <c r="F56" t="s">
        <v>28</v>
      </c>
      <c r="G56" s="6" t="s">
        <v>11</v>
      </c>
      <c r="H56" s="11"/>
      <c r="I56" s="11"/>
      <c r="J56" s="11">
        <v>19</v>
      </c>
      <c r="K56" s="11"/>
      <c r="L56" s="11"/>
      <c r="M56" s="11">
        <v>19</v>
      </c>
      <c r="N56" s="12">
        <f t="shared" si="1"/>
        <v>19</v>
      </c>
      <c r="O56" s="11">
        <v>3</v>
      </c>
    </row>
    <row r="57" spans="2:15" ht="12">
      <c r="B57" s="6">
        <v>9</v>
      </c>
      <c r="C57" s="6">
        <v>1981</v>
      </c>
      <c r="D57" t="s">
        <v>32</v>
      </c>
      <c r="E57" t="s">
        <v>33</v>
      </c>
      <c r="F57" t="s">
        <v>28</v>
      </c>
      <c r="G57" t="s">
        <v>11</v>
      </c>
      <c r="H57">
        <v>4</v>
      </c>
      <c r="J57">
        <v>3</v>
      </c>
      <c r="K57">
        <v>4</v>
      </c>
      <c r="M57">
        <v>3</v>
      </c>
      <c r="N57" s="1">
        <f t="shared" si="1"/>
        <v>7</v>
      </c>
      <c r="O57">
        <v>1</v>
      </c>
    </row>
    <row r="58" spans="1:15" ht="12">
      <c r="A58" s="6">
        <v>25</v>
      </c>
      <c r="B58" s="6">
        <v>8</v>
      </c>
      <c r="C58" s="6">
        <v>1982</v>
      </c>
      <c r="D58" s="6" t="s">
        <v>73</v>
      </c>
      <c r="E58" s="6" t="s">
        <v>33</v>
      </c>
      <c r="F58" t="s">
        <v>28</v>
      </c>
      <c r="G58" s="6" t="s">
        <v>51</v>
      </c>
      <c r="H58" s="11">
        <v>12</v>
      </c>
      <c r="I58" s="11">
        <v>1</v>
      </c>
      <c r="J58" s="11">
        <v>10</v>
      </c>
      <c r="K58" s="11">
        <v>12</v>
      </c>
      <c r="L58" s="11">
        <v>1</v>
      </c>
      <c r="M58" s="11">
        <v>10</v>
      </c>
      <c r="N58" s="12">
        <f t="shared" si="1"/>
        <v>23</v>
      </c>
      <c r="O58" s="11">
        <v>2</v>
      </c>
    </row>
    <row r="59" spans="2:15" ht="12">
      <c r="B59" s="6">
        <v>4</v>
      </c>
      <c r="C59" s="6">
        <v>1982</v>
      </c>
      <c r="D59" s="6" t="s">
        <v>78</v>
      </c>
      <c r="E59" s="6" t="s">
        <v>33</v>
      </c>
      <c r="F59" t="s">
        <v>28</v>
      </c>
      <c r="G59" s="6" t="s">
        <v>51</v>
      </c>
      <c r="H59" s="13">
        <v>6</v>
      </c>
      <c r="I59" s="13">
        <v>1</v>
      </c>
      <c r="J59" s="13">
        <v>8</v>
      </c>
      <c r="K59" s="13">
        <v>6</v>
      </c>
      <c r="L59" s="13">
        <v>1</v>
      </c>
      <c r="M59" s="13">
        <v>8</v>
      </c>
      <c r="N59" s="14">
        <f t="shared" si="1"/>
        <v>15</v>
      </c>
      <c r="O59" s="13">
        <v>1</v>
      </c>
    </row>
    <row r="60" spans="2:15" ht="12">
      <c r="B60" s="6">
        <v>4</v>
      </c>
      <c r="C60" s="6">
        <v>1982</v>
      </c>
      <c r="D60" t="s">
        <v>68</v>
      </c>
      <c r="E60" t="s">
        <v>33</v>
      </c>
      <c r="F60" t="s">
        <v>28</v>
      </c>
      <c r="G60" t="s">
        <v>11</v>
      </c>
      <c r="H60">
        <v>6</v>
      </c>
      <c r="J60">
        <v>4</v>
      </c>
      <c r="K60">
        <v>5</v>
      </c>
      <c r="L60">
        <v>1</v>
      </c>
      <c r="M60">
        <v>4</v>
      </c>
      <c r="N60" s="1">
        <f t="shared" si="1"/>
        <v>10</v>
      </c>
      <c r="O60" s="10">
        <v>2</v>
      </c>
    </row>
    <row r="61" spans="4:15" ht="12">
      <c r="D61" s="6"/>
      <c r="E61" s="6"/>
      <c r="F61" s="6"/>
      <c r="G61" s="6"/>
      <c r="H61" s="13"/>
      <c r="I61" s="13"/>
      <c r="J61" s="11"/>
      <c r="K61" s="13"/>
      <c r="L61" s="13"/>
      <c r="M61" s="11"/>
      <c r="N61" s="14">
        <f>SUM(N3:N60)</f>
        <v>1749</v>
      </c>
      <c r="O61" s="13"/>
    </row>
    <row r="62" spans="4:15" ht="12">
      <c r="D62" s="6"/>
      <c r="E62" s="6"/>
      <c r="F62" s="6"/>
      <c r="G62" s="6"/>
      <c r="H62" s="13"/>
      <c r="I62" s="13"/>
      <c r="J62" s="13"/>
      <c r="K62" s="13"/>
      <c r="L62" s="13"/>
      <c r="M62" s="13"/>
      <c r="N62" s="14"/>
      <c r="O62" s="13"/>
    </row>
    <row r="63" spans="4:15" ht="12">
      <c r="D63" s="6"/>
      <c r="E63" s="6"/>
      <c r="F63" s="6"/>
      <c r="G63" s="6"/>
      <c r="H63" s="13"/>
      <c r="I63" s="11"/>
      <c r="J63" s="11"/>
      <c r="K63" s="11"/>
      <c r="L63" s="11"/>
      <c r="M63" s="11"/>
      <c r="N63" s="12"/>
      <c r="O63" s="11"/>
    </row>
    <row r="64" spans="5:15" ht="12">
      <c r="E64" s="6"/>
      <c r="G64" s="6"/>
      <c r="H64" s="11"/>
      <c r="I64" s="11"/>
      <c r="J64" s="11"/>
      <c r="K64" s="11"/>
      <c r="L64" s="11"/>
      <c r="M64" s="11"/>
      <c r="N64" s="12"/>
      <c r="O64" s="11"/>
    </row>
    <row r="65" spans="4:15" ht="12">
      <c r="D65" s="6"/>
      <c r="E65" s="6"/>
      <c r="F65" s="6"/>
      <c r="G65" s="6"/>
      <c r="H65" s="13"/>
      <c r="I65" s="13"/>
      <c r="J65" s="11"/>
      <c r="K65" s="13"/>
      <c r="L65" s="13"/>
      <c r="M65" s="11"/>
      <c r="N65" s="14"/>
      <c r="O65" s="13"/>
    </row>
    <row r="66" spans="4:15" ht="12">
      <c r="D66" s="6"/>
      <c r="E66" s="6"/>
      <c r="F66" s="6"/>
      <c r="G66" s="6"/>
      <c r="H66" s="13"/>
      <c r="I66" s="13"/>
      <c r="J66" s="13"/>
      <c r="K66" s="13"/>
      <c r="L66" s="13"/>
      <c r="M66" s="13"/>
      <c r="N66" s="14"/>
      <c r="O66" s="13"/>
    </row>
    <row r="67" spans="4:15" ht="12">
      <c r="D67" s="6"/>
      <c r="E67" s="6"/>
      <c r="F67" s="6"/>
      <c r="G67" s="6"/>
      <c r="H67" s="13"/>
      <c r="I67" s="11"/>
      <c r="J67" s="11"/>
      <c r="K67" s="11"/>
      <c r="L67" s="11"/>
      <c r="M67" s="11"/>
      <c r="N67" s="12"/>
      <c r="O67" s="11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2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2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2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2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2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2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2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9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9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9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9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9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9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9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9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9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9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9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9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9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9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9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9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9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9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9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9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9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9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9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9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9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9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9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9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9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9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9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9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9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9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9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9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9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9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9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9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9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9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9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9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9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9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9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9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9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9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9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9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9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9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9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9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9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9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9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9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9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9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9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9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9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9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9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9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9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9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9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9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9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9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9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9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9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9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9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9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9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9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9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9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9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9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9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9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9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9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9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9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9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9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9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9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9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9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9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9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9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9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9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9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9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9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9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9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9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9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9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9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9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9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9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9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9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9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9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9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9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9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9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9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9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9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9"/>
    </row>
    <row r="207" spans="5:14" ht="12">
      <c r="E207" s="6"/>
      <c r="F207" s="6"/>
      <c r="G207" s="6"/>
      <c r="H207" s="6"/>
      <c r="I207" s="6"/>
      <c r="J207" s="6"/>
      <c r="K207" s="6"/>
      <c r="L207" s="6"/>
      <c r="M207" s="6"/>
      <c r="N207" s="9"/>
    </row>
    <row r="208" spans="5:14" ht="12">
      <c r="E208" s="6"/>
      <c r="F208" s="6"/>
      <c r="G208" s="6"/>
      <c r="H208" s="6"/>
      <c r="I208" s="6"/>
      <c r="J208" s="6"/>
      <c r="K208" s="6"/>
      <c r="L208" s="6"/>
      <c r="M208" s="6"/>
      <c r="N208" s="9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9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9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9"/>
    </row>
    <row r="212" spans="5:14" ht="12">
      <c r="E212" s="6"/>
      <c r="F212" s="6"/>
      <c r="G212" s="6"/>
      <c r="H212" s="6"/>
      <c r="I212" s="6"/>
      <c r="J212" s="6"/>
      <c r="K212" s="6"/>
      <c r="L212" s="6"/>
      <c r="M212" s="6"/>
      <c r="N212" s="9"/>
    </row>
    <row r="213" spans="5:14" ht="12">
      <c r="E213" s="6"/>
      <c r="F213" s="6"/>
      <c r="G213" s="6"/>
      <c r="H213" s="6"/>
      <c r="I213" s="6"/>
      <c r="J213" s="6"/>
      <c r="K213" s="6"/>
      <c r="L213" s="6"/>
      <c r="M213" s="6"/>
      <c r="N213" s="9"/>
    </row>
    <row r="214" spans="5:14" ht="12">
      <c r="E214" s="6"/>
      <c r="F214" s="6"/>
      <c r="G214" s="6"/>
      <c r="H214" s="6"/>
      <c r="I214" s="6"/>
      <c r="M214" s="6"/>
      <c r="N214" s="9"/>
    </row>
    <row r="215" spans="5:14" ht="12">
      <c r="E215" s="6"/>
      <c r="F215" s="6"/>
      <c r="G215" s="6"/>
      <c r="H215" s="6"/>
      <c r="I215" s="6"/>
      <c r="M215" s="6"/>
      <c r="N215" s="9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9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9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9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9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9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9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9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9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9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9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9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9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9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9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9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9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9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9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9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9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9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9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9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9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9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9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9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9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9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9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9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9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9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9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9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9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9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9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9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9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9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9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9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9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9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9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9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9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9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9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9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9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9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9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9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9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9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9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9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9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9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9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9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9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9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9"/>
    </row>
    <row r="282" spans="5:14" ht="12">
      <c r="E282" s="6"/>
      <c r="F282" s="6"/>
      <c r="G282" s="6"/>
      <c r="H282" s="6"/>
      <c r="I282" s="6"/>
      <c r="J282" s="6"/>
      <c r="K282" s="6"/>
      <c r="L282" s="6"/>
      <c r="M282" s="6"/>
      <c r="N282" s="9"/>
    </row>
    <row r="283" spans="5:14" ht="12">
      <c r="E283" s="6"/>
      <c r="F283" s="6"/>
      <c r="G283" s="6"/>
      <c r="H283" s="6"/>
      <c r="I283" s="6"/>
      <c r="J283" s="6"/>
      <c r="K283" s="6"/>
      <c r="L283" s="6"/>
      <c r="M283" s="6"/>
      <c r="N283" s="9"/>
    </row>
    <row r="284" spans="5:14" ht="12">
      <c r="E284" s="6"/>
      <c r="F284" s="6"/>
      <c r="G284" s="6"/>
      <c r="H284" s="6"/>
      <c r="I284" s="6"/>
      <c r="J284" s="6"/>
      <c r="K284" s="6"/>
      <c r="L284" s="6"/>
      <c r="M284" s="6"/>
      <c r="N284" s="9"/>
    </row>
    <row r="285" spans="5:14" ht="12">
      <c r="E285" s="6"/>
      <c r="F285" s="6"/>
      <c r="G285" s="6"/>
      <c r="H285" s="6"/>
      <c r="I285" s="6"/>
      <c r="J285" s="6"/>
      <c r="K285" s="6"/>
      <c r="L285" s="6"/>
      <c r="M285" s="6"/>
      <c r="N285" s="9"/>
    </row>
    <row r="286" spans="5:14" ht="12">
      <c r="E286" s="6"/>
      <c r="F286" s="6"/>
      <c r="G286" s="6"/>
      <c r="H286" s="6"/>
      <c r="I286" s="6"/>
      <c r="J286" s="6"/>
      <c r="K286" s="6"/>
      <c r="L286" s="6"/>
      <c r="M286" s="6"/>
      <c r="N286" s="9"/>
    </row>
    <row r="287" spans="5:14" ht="12">
      <c r="E287" s="6"/>
      <c r="F287" s="6"/>
      <c r="G287" s="6"/>
      <c r="H287" s="6"/>
      <c r="I287" s="6"/>
      <c r="J287" s="6"/>
      <c r="K287" s="6"/>
      <c r="L287" s="6"/>
      <c r="M287" s="6"/>
      <c r="N287" s="9"/>
    </row>
    <row r="288" spans="5:14" ht="12">
      <c r="E288" s="6"/>
      <c r="F288" s="6"/>
      <c r="G288" s="6"/>
      <c r="H288" s="6"/>
      <c r="I288" s="6"/>
      <c r="J288" s="6"/>
      <c r="K288" s="6"/>
      <c r="L288" s="6"/>
      <c r="M288" s="6"/>
      <c r="N288" s="9"/>
    </row>
  </sheetData>
  <sheetProtection/>
  <mergeCells count="4">
    <mergeCell ref="K1:M1"/>
    <mergeCell ref="A1:C1"/>
    <mergeCell ref="D1:F1"/>
    <mergeCell ref="H1:J1"/>
  </mergeCells>
  <printOptions/>
  <pageMargins left="0.75" right="0.75" top="1" bottom="1" header="0.5" footer="0.5"/>
  <pageSetup fitToHeight="2" fitToWidth="1"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E20" sqref="E20"/>
    </sheetView>
  </sheetViews>
  <sheetFormatPr defaultColWidth="8.8515625" defaultRowHeight="12.75"/>
  <cols>
    <col min="1" max="3" width="8.8515625" style="0" customWidth="1"/>
    <col min="4" max="5" width="7.28125" style="0" bestFit="1" customWidth="1"/>
    <col min="6" max="6" width="7.421875" style="0" bestFit="1" customWidth="1"/>
    <col min="7" max="7" width="9.00390625" style="0" bestFit="1" customWidth="1"/>
    <col min="8" max="8" width="8.7109375" style="0" customWidth="1"/>
    <col min="9" max="9" width="8.00390625" style="0" bestFit="1" customWidth="1"/>
    <col min="10" max="10" width="8.28125" style="0" bestFit="1" customWidth="1"/>
  </cols>
  <sheetData>
    <row r="2" spans="3:10" ht="36">
      <c r="C2" s="7" t="s">
        <v>56</v>
      </c>
      <c r="D2" s="7" t="s">
        <v>42</v>
      </c>
      <c r="E2" s="7" t="s">
        <v>30</v>
      </c>
      <c r="F2" s="7" t="s">
        <v>47</v>
      </c>
      <c r="G2" s="18" t="s">
        <v>27</v>
      </c>
      <c r="H2" s="18" t="s">
        <v>67</v>
      </c>
      <c r="I2" s="7" t="s">
        <v>33</v>
      </c>
      <c r="J2" s="16" t="s">
        <v>18</v>
      </c>
    </row>
    <row r="3" spans="2:10" ht="12.75" thickBot="1">
      <c r="B3" s="1" t="s">
        <v>99</v>
      </c>
      <c r="C3">
        <f>SUM('sorted by municipal'!N3:N19)</f>
        <v>561</v>
      </c>
      <c r="D3">
        <f>SUM('sorted by municipal'!N20:N30)</f>
        <v>306</v>
      </c>
      <c r="E3">
        <f>SUM('sorted by municipal'!N31:N44)</f>
        <v>660</v>
      </c>
      <c r="F3">
        <f>SUM('sorted by municipal'!N45:N46)</f>
        <v>11</v>
      </c>
      <c r="G3">
        <f>SUM('sorted by municipal'!N47:N54)</f>
        <v>72</v>
      </c>
      <c r="H3">
        <f>SUM('sorted by municipal'!N55:N56)</f>
        <v>84</v>
      </c>
      <c r="I3">
        <f>SUM('sorted by municipal'!N57:N60)</f>
        <v>55</v>
      </c>
      <c r="J3" s="21">
        <f>SUM(C3:I3)</f>
        <v>1749</v>
      </c>
    </row>
    <row r="4" spans="2:10" ht="12">
      <c r="B4" s="1" t="s">
        <v>100</v>
      </c>
      <c r="C4" s="17">
        <f>C3/$J$3</f>
        <v>0.32075471698113206</v>
      </c>
      <c r="D4" s="17">
        <f aca="true" t="shared" si="0" ref="D4:I4">D3/$J$3</f>
        <v>0.17495711835334476</v>
      </c>
      <c r="E4" s="17">
        <f t="shared" si="0"/>
        <v>0.37735849056603776</v>
      </c>
      <c r="F4" s="17">
        <f t="shared" si="0"/>
        <v>0.006289308176100629</v>
      </c>
      <c r="G4" s="17">
        <f t="shared" si="0"/>
        <v>0.0411663807890223</v>
      </c>
      <c r="H4" s="17">
        <f t="shared" si="0"/>
        <v>0.048027444253859346</v>
      </c>
      <c r="I4" s="17">
        <f t="shared" si="0"/>
        <v>0.031446540880503145</v>
      </c>
      <c r="J4" s="17">
        <f>SUM(C4:I4)</f>
        <v>1</v>
      </c>
    </row>
    <row r="5" ht="12">
      <c r="B5" s="1"/>
    </row>
    <row r="6" spans="2:10" ht="36">
      <c r="B6" s="7" t="s">
        <v>101</v>
      </c>
      <c r="C6" s="7" t="s">
        <v>56</v>
      </c>
      <c r="D6" s="7" t="s">
        <v>42</v>
      </c>
      <c r="E6" s="7" t="s">
        <v>30</v>
      </c>
      <c r="F6" s="7" t="s">
        <v>47</v>
      </c>
      <c r="G6" s="18" t="s">
        <v>27</v>
      </c>
      <c r="H6" s="18" t="s">
        <v>67</v>
      </c>
      <c r="I6" s="7" t="s">
        <v>33</v>
      </c>
      <c r="J6" s="16" t="s">
        <v>18</v>
      </c>
    </row>
    <row r="7" spans="2:10" ht="12">
      <c r="B7" s="22">
        <v>1980</v>
      </c>
      <c r="C7">
        <f>SUM('sorted by municipal'!N3:N4)</f>
        <v>2</v>
      </c>
      <c r="D7">
        <v>0</v>
      </c>
      <c r="E7">
        <v>0</v>
      </c>
      <c r="F7">
        <v>0</v>
      </c>
      <c r="G7">
        <f>SUM('sorted by municipal'!N49)</f>
        <v>6</v>
      </c>
      <c r="H7">
        <v>0</v>
      </c>
      <c r="I7">
        <v>0</v>
      </c>
      <c r="J7">
        <f>SUM(C7:I7)</f>
        <v>8</v>
      </c>
    </row>
    <row r="8" spans="2:9" s="2" customFormat="1" ht="12">
      <c r="B8" s="23"/>
      <c r="C8" s="20">
        <f>C7/$J$7</f>
        <v>0.25</v>
      </c>
      <c r="D8" s="20">
        <f aca="true" t="shared" si="1" ref="D8:I8">D7/$J$7</f>
        <v>0</v>
      </c>
      <c r="E8" s="20">
        <f t="shared" si="1"/>
        <v>0</v>
      </c>
      <c r="F8" s="20">
        <f t="shared" si="1"/>
        <v>0</v>
      </c>
      <c r="G8" s="20">
        <f t="shared" si="1"/>
        <v>0.75</v>
      </c>
      <c r="H8" s="20">
        <f t="shared" si="1"/>
        <v>0</v>
      </c>
      <c r="I8" s="20">
        <f t="shared" si="1"/>
        <v>0</v>
      </c>
    </row>
    <row r="9" spans="2:10" ht="12">
      <c r="B9" s="24">
        <v>1981</v>
      </c>
      <c r="C9">
        <f>SUM('sorted by municipal'!N5)</f>
        <v>135</v>
      </c>
      <c r="D9">
        <f>SUM('sorted by municipal'!N20:N21)</f>
        <v>125</v>
      </c>
      <c r="E9">
        <f>SUM('sorted by municipal'!N31:N38)</f>
        <v>310</v>
      </c>
      <c r="F9">
        <v>0</v>
      </c>
      <c r="G9">
        <f>SUM('sorted by municipal'!N50)</f>
        <v>6</v>
      </c>
      <c r="H9">
        <v>0</v>
      </c>
      <c r="I9">
        <f>SUM('sorted by municipal'!N57)</f>
        <v>7</v>
      </c>
      <c r="J9">
        <f>SUM(C9:I9)</f>
        <v>583</v>
      </c>
    </row>
    <row r="10" spans="2:10" ht="12">
      <c r="B10" s="24"/>
      <c r="C10" s="20">
        <f>C9/$J$9</f>
        <v>0.23156089193825044</v>
      </c>
      <c r="D10" s="20">
        <f aca="true" t="shared" si="2" ref="D10:I10">D9/$J$9</f>
        <v>0.2144082332761578</v>
      </c>
      <c r="E10" s="20">
        <f t="shared" si="2"/>
        <v>0.5317324185248714</v>
      </c>
      <c r="F10" s="20">
        <f t="shared" si="2"/>
        <v>0</v>
      </c>
      <c r="G10" s="20">
        <f t="shared" si="2"/>
        <v>0.010291595197255575</v>
      </c>
      <c r="H10" s="20">
        <f t="shared" si="2"/>
        <v>0</v>
      </c>
      <c r="I10" s="20">
        <f t="shared" si="2"/>
        <v>0.012006861063464836</v>
      </c>
      <c r="J10" s="2"/>
    </row>
    <row r="11" spans="2:10" ht="12">
      <c r="B11" s="24">
        <v>1982</v>
      </c>
      <c r="C11">
        <f>SUM('sorted by municipal'!N6:N17)</f>
        <v>369</v>
      </c>
      <c r="D11">
        <f>SUM('sorted by municipal'!N22:N29)</f>
        <v>172</v>
      </c>
      <c r="E11">
        <f>SUM('sorted by municipal'!N39:N43)</f>
        <v>320</v>
      </c>
      <c r="F11">
        <f>SUM('sorted by municipal'!N45)</f>
        <v>5</v>
      </c>
      <c r="G11">
        <f>SUM('sorted by municipal'!N48,'sorted by municipal'!N51:N54)</f>
        <v>35</v>
      </c>
      <c r="H11">
        <f>SUM('sorted by municipal'!N55:N56)</f>
        <v>84</v>
      </c>
      <c r="I11">
        <f>SUM('sorted by municipal'!N58:N60)</f>
        <v>48</v>
      </c>
      <c r="J11">
        <f>SUM(C11:I11)</f>
        <v>1033</v>
      </c>
    </row>
    <row r="12" spans="2:10" ht="12">
      <c r="B12" s="24"/>
      <c r="C12" s="20">
        <f>C11/$J$11</f>
        <v>0.35721200387221685</v>
      </c>
      <c r="D12" s="20">
        <f aca="true" t="shared" si="3" ref="D12:I12">D11/$J$11</f>
        <v>0.1665053242981607</v>
      </c>
      <c r="E12" s="20">
        <f t="shared" si="3"/>
        <v>0.30977734753146174</v>
      </c>
      <c r="F12" s="20">
        <f t="shared" si="3"/>
        <v>0.00484027105517909</v>
      </c>
      <c r="G12" s="20">
        <f t="shared" si="3"/>
        <v>0.03388189738625363</v>
      </c>
      <c r="H12" s="20">
        <f t="shared" si="3"/>
        <v>0.08131655372700872</v>
      </c>
      <c r="I12" s="20">
        <f t="shared" si="3"/>
        <v>0.046466602129719266</v>
      </c>
      <c r="J12" s="2"/>
    </row>
    <row r="13" spans="2:10" ht="12">
      <c r="B13" s="24">
        <v>1983</v>
      </c>
      <c r="C13">
        <f>SUM('sorted by municipal'!N18:N19)</f>
        <v>55</v>
      </c>
      <c r="D13">
        <f>SUM('sorted by municipal'!N30)</f>
        <v>9</v>
      </c>
      <c r="E13">
        <f>SUM('sorted by municipal'!N44)</f>
        <v>30</v>
      </c>
      <c r="F13">
        <f>SUM('sorted by municipal'!N46)</f>
        <v>6</v>
      </c>
      <c r="G13">
        <v>0</v>
      </c>
      <c r="H13">
        <v>0</v>
      </c>
      <c r="I13">
        <v>0</v>
      </c>
      <c r="J13">
        <f>SUM(C13:I13)</f>
        <v>100</v>
      </c>
    </row>
    <row r="14" spans="2:10" ht="12">
      <c r="B14" s="24"/>
      <c r="C14" s="20">
        <f>C13/$J$13</f>
        <v>0.55</v>
      </c>
      <c r="D14" s="20">
        <f aca="true" t="shared" si="4" ref="D14:I14">D13/$J$13</f>
        <v>0.09</v>
      </c>
      <c r="E14" s="20">
        <f t="shared" si="4"/>
        <v>0.3</v>
      </c>
      <c r="F14" s="20">
        <f t="shared" si="4"/>
        <v>0.06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"/>
    </row>
    <row r="15" spans="2:10" ht="12.75" thickBot="1">
      <c r="B15" s="25" t="s">
        <v>79</v>
      </c>
      <c r="G15" s="11" t="s">
        <v>103</v>
      </c>
      <c r="J15" s="2">
        <v>25</v>
      </c>
    </row>
    <row r="16" ht="12.75" thickBot="1">
      <c r="J16" s="19">
        <f>SUM(J7:J15)</f>
        <v>1749</v>
      </c>
    </row>
    <row r="17" ht="12">
      <c r="C17" t="s">
        <v>102</v>
      </c>
    </row>
    <row r="21" spans="2:10" ht="12">
      <c r="B21" s="22">
        <v>1980</v>
      </c>
      <c r="C21">
        <v>2</v>
      </c>
      <c r="D21">
        <v>0</v>
      </c>
      <c r="E21">
        <v>0</v>
      </c>
      <c r="F21">
        <v>0</v>
      </c>
      <c r="G21">
        <v>6</v>
      </c>
      <c r="H21">
        <v>0</v>
      </c>
      <c r="I21">
        <v>0</v>
      </c>
      <c r="J21">
        <v>8</v>
      </c>
    </row>
    <row r="22" spans="2:10" ht="12">
      <c r="B22" s="24">
        <v>1981</v>
      </c>
      <c r="C22">
        <v>135</v>
      </c>
      <c r="D22">
        <v>125</v>
      </c>
      <c r="E22">
        <v>310</v>
      </c>
      <c r="F22">
        <v>0</v>
      </c>
      <c r="G22">
        <v>6</v>
      </c>
      <c r="H22">
        <v>0</v>
      </c>
      <c r="I22">
        <v>7</v>
      </c>
      <c r="J22">
        <v>583</v>
      </c>
    </row>
    <row r="23" spans="2:10" ht="12">
      <c r="B23" s="24">
        <v>1982</v>
      </c>
      <c r="C23">
        <v>369</v>
      </c>
      <c r="D23">
        <v>172</v>
      </c>
      <c r="E23">
        <v>320</v>
      </c>
      <c r="F23">
        <v>5</v>
      </c>
      <c r="G23">
        <v>35</v>
      </c>
      <c r="H23">
        <v>84</v>
      </c>
      <c r="I23">
        <v>48</v>
      </c>
      <c r="J23">
        <v>1033</v>
      </c>
    </row>
    <row r="24" spans="2:10" ht="12">
      <c r="B24" s="24">
        <v>1983</v>
      </c>
      <c r="C24">
        <v>55</v>
      </c>
      <c r="D24">
        <v>9</v>
      </c>
      <c r="E24">
        <v>30</v>
      </c>
      <c r="F24">
        <v>6</v>
      </c>
      <c r="G24">
        <v>0</v>
      </c>
      <c r="H24">
        <v>0</v>
      </c>
      <c r="I24">
        <v>0</v>
      </c>
      <c r="J24">
        <v>100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Nグꙋ矧</dc:creator>
  <cp:keywords/>
  <dc:description/>
  <cp:lastModifiedBy>JoAnn Piscitelli</cp:lastModifiedBy>
  <cp:lastPrinted>2002-10-11T18:39:57Z</cp:lastPrinted>
  <dcterms:created xsi:type="dcterms:W3CDTF">2002-09-18T15:36:34Z</dcterms:created>
  <dcterms:modified xsi:type="dcterms:W3CDTF">2013-04-08T19:22:59Z</dcterms:modified>
  <cp:category/>
  <cp:version/>
  <cp:contentType/>
  <cp:contentStatus/>
</cp:coreProperties>
</file>